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10020" tabRatio="808" activeTab="1"/>
  </bookViews>
  <sheets>
    <sheet name="2WD 4články 300 motor" sheetId="1" r:id="rId1"/>
    <sheet name="4wd&amp;2wd 180 motor" sheetId="2" r:id="rId2"/>
    <sheet name="4wd open" sheetId="3" r:id="rId3"/>
    <sheet name="Bodování" sheetId="4" r:id="rId4"/>
    <sheet name="vzorový list" sheetId="5" r:id="rId5"/>
  </sheets>
  <definedNames>
    <definedName name="_xlnm.Print_Titles" localSheetId="0">'2WD 4články 300 motor'!$9:$10</definedName>
    <definedName name="_xlnm.Print_Titles" localSheetId="2">'4wd open'!$9:$10</definedName>
    <definedName name="_xlnm.Print_Titles" localSheetId="1">'4wd&amp;2wd 180 motor'!$9:$10</definedName>
    <definedName name="_xlnm.Print_Titles" localSheetId="4">'vzorový list'!$9:$10</definedName>
    <definedName name="_xlnm.Print_Area" localSheetId="0">'2WD 4články 300 motor'!$B$3:$AE$69</definedName>
    <definedName name="_xlnm.Print_Area" localSheetId="2">'4wd open'!$B$3:$AE$69</definedName>
    <definedName name="_xlnm.Print_Area" localSheetId="1">'4wd&amp;2wd 180 motor'!$B$3:$AE$67</definedName>
    <definedName name="_xlnm.Print_Area" localSheetId="4">'vzorový list'!$B$3:$AE$69</definedName>
    <definedName name="TABLE" localSheetId="0">'2WD 4články 300 motor'!$B$69:$B$69</definedName>
    <definedName name="TABLE" localSheetId="2">'4wd open'!$B$69:$B$69</definedName>
    <definedName name="TABLE" localSheetId="1">'4wd&amp;2wd 180 motor'!$B$67:$B$67</definedName>
    <definedName name="TABLE" localSheetId="4">'vzorový list'!$B$69:$B$69</definedName>
  </definedNames>
  <calcPr fullCalcOnLoad="1"/>
</workbook>
</file>

<file path=xl/sharedStrings.xml><?xml version="1.0" encoding="utf-8"?>
<sst xmlns="http://schemas.openxmlformats.org/spreadsheetml/2006/main" count="464" uniqueCount="114">
  <si>
    <t>Jméno</t>
  </si>
  <si>
    <t>Poznámka:</t>
  </si>
  <si>
    <t>    </t>
  </si>
  <si>
    <t>Součet</t>
  </si>
  <si>
    <t>Pořadí</t>
  </si>
  <si>
    <t>max.</t>
  </si>
  <si>
    <t>Nezapočítáno</t>
  </si>
  <si>
    <t>Sídlo klubu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</si>
  <si>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</si>
  <si>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</si>
  <si>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</si>
  <si>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</si>
  <si>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</si>
  <si>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</si>
  <si>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</si>
  <si>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</si>
  <si>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</si>
  <si>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</si>
  <si>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</si>
  <si>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</si>
  <si>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</si>
  <si>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</si>
  <si>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</si>
  <si>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</si>
  <si>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</si>
  <si>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v případě stejného výsledku rozhoduje o pořadí menší součet umístění a v případě shodnosti další nejlepší umístění z nezapočítaných závodů</t>
  </si>
  <si>
    <t>závodů</t>
  </si>
  <si>
    <t xml:space="preserve"> - kritériem pro stanovení celkového pořadí je součet bodů ze šesti nejlepších umístění ze sedmi závodů</t>
  </si>
  <si>
    <t>Výsledkovou listinu sestavil:</t>
  </si>
  <si>
    <t>Stodolová Hana</t>
  </si>
  <si>
    <t xml:space="preserve">stodolova.hana@seznam.cz </t>
  </si>
  <si>
    <t>604 192 548, 605 482 324</t>
  </si>
  <si>
    <t>www.rcvizovice.wz.cz</t>
  </si>
  <si>
    <t xml:space="preserve"> </t>
  </si>
  <si>
    <t>seriál Závodů Valašského království (ZVK)</t>
  </si>
  <si>
    <t>2009-2010</t>
  </si>
  <si>
    <t>Brodský Tomáš</t>
  </si>
  <si>
    <t>Vsetín</t>
  </si>
  <si>
    <t>Martinec Pavel   ž</t>
  </si>
  <si>
    <t>Rcklub E.Junk.ZL</t>
  </si>
  <si>
    <t>Nesládek Petr</t>
  </si>
  <si>
    <t>Matějičný Filip   ž</t>
  </si>
  <si>
    <t>Kutal Vítek ž</t>
  </si>
  <si>
    <t>Stodola Fanán</t>
  </si>
  <si>
    <t>RC auta Vizovice</t>
  </si>
  <si>
    <t>Vomlel Vladimír</t>
  </si>
  <si>
    <t>RC Polná</t>
  </si>
  <si>
    <t>Hrbáček Ondřej   ž</t>
  </si>
  <si>
    <t>RC Vsetín</t>
  </si>
  <si>
    <t>Myšička Martin   ž</t>
  </si>
  <si>
    <t>Vomlel Ondřej   ž</t>
  </si>
  <si>
    <t>Smrtka Josef   ž</t>
  </si>
  <si>
    <t>Munduch Patrik   ž</t>
  </si>
  <si>
    <t>Ptáček Stanislav</t>
  </si>
  <si>
    <t>Gargulák Vojtěch   ž</t>
  </si>
  <si>
    <t>Trusina Jan ž</t>
  </si>
  <si>
    <t>Fsetínské Rakety</t>
  </si>
  <si>
    <t>Kratochvíl Karel</t>
  </si>
  <si>
    <t>Pecuch Roman</t>
  </si>
  <si>
    <t>Holub Libor</t>
  </si>
  <si>
    <t>Stodola Fanánek</t>
  </si>
  <si>
    <t>Kratochvíl Martin</t>
  </si>
  <si>
    <t>Rajdus Tomáš</t>
  </si>
  <si>
    <t>Hybler Tony</t>
  </si>
  <si>
    <t>Pykal Filip</t>
  </si>
  <si>
    <t>Ptáček Jan</t>
  </si>
  <si>
    <t>Trusina Aleš</t>
  </si>
  <si>
    <t>Kubík Martin</t>
  </si>
  <si>
    <t>Havířov</t>
  </si>
  <si>
    <t>Hrabec Jiří</t>
  </si>
  <si>
    <t>Soukup Petr</t>
  </si>
  <si>
    <t>Pazdera Miroslav</t>
  </si>
  <si>
    <t>Hájek Svatopluk</t>
  </si>
  <si>
    <t>ALS racing</t>
  </si>
  <si>
    <t>Vítek Filip</t>
  </si>
  <si>
    <t>Hájek Svatopluk st.</t>
  </si>
  <si>
    <t>Nesládek Mikuláš</t>
  </si>
  <si>
    <t>RC klub E.Junkové Zlín</t>
  </si>
  <si>
    <t>Sakin Štěpán</t>
  </si>
  <si>
    <t>Hráček Antonín</t>
  </si>
  <si>
    <t>Kupský Jan</t>
  </si>
  <si>
    <t>Ošťádal Zdeněk</t>
  </si>
  <si>
    <t>Hráček Petr</t>
  </si>
  <si>
    <t>Procházka Jan</t>
  </si>
  <si>
    <t>Schiller Marek</t>
  </si>
  <si>
    <t>Sekula Petr</t>
  </si>
  <si>
    <t>GRIFONE</t>
  </si>
  <si>
    <t>Hrbáček Pavel</t>
  </si>
  <si>
    <t>JK cars team Skřipov</t>
  </si>
  <si>
    <t>RC team Rychvald</t>
  </si>
  <si>
    <t>Tora team</t>
  </si>
  <si>
    <t>Vlahovič Igor</t>
  </si>
  <si>
    <t>Masters CZ</t>
  </si>
  <si>
    <t>Schiller Pavel</t>
  </si>
  <si>
    <t>Schany sport M.Třeb</t>
  </si>
  <si>
    <t>Křižek Miroslav</t>
  </si>
  <si>
    <t>Olomouc</t>
  </si>
  <si>
    <t>Rajdus Filip</t>
  </si>
  <si>
    <t>Hartman Jan</t>
  </si>
  <si>
    <t>RCA Mar. Lázně</t>
  </si>
  <si>
    <t>Hartman Petr</t>
  </si>
  <si>
    <t>RCA Mar.Lázně</t>
  </si>
  <si>
    <t>Diblík Lukáš</t>
  </si>
  <si>
    <t>RC Vinohrady</t>
  </si>
  <si>
    <t>Jurčí Michal</t>
  </si>
  <si>
    <t>RC car clan Brno</t>
  </si>
  <si>
    <t>masters.cz</t>
  </si>
  <si>
    <t>Schanny team Mor.Třebová</t>
  </si>
  <si>
    <t>Hruška Dominik    ž</t>
  </si>
  <si>
    <t>Šimčík Martin</t>
  </si>
  <si>
    <t>SHIMMI team</t>
  </si>
  <si>
    <t>Šimurda Jakub</t>
  </si>
  <si>
    <t>MK Zubří</t>
  </si>
  <si>
    <t>Macháček Ondřej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</si>
</sst>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;;"/>
  </numFmts>
  <fonts count="1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2"/>
      <color indexed="48"/>
      <name val="Arial CE"/>
      <family val="0"/>
    </font>
    <font>
      <u val="single"/>
      <sz val="7.5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5" borderId="3" xfId="0" applyNumberFormat="1" applyFont="1" applyFill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69"/>
  <sheetViews>
    <sheetView zoomScale="75" zoomScaleNormal="75" workbookViewId="0" topLeftCell="A1">
      <selection activeCell="E78" sqref="E78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17.75390625" style="2" customWidth="1"/>
    <col min="4" max="4" width="20.00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11</v>
      </c>
      <c r="BE10" s="59" t="s">
        <v>26</v>
      </c>
    </row>
    <row r="11" spans="2:58" s="8" customFormat="1" ht="12.75">
      <c r="B11" s="68">
        <f aca="true" t="shared" si="0" ref="B11:B21">AE11</f>
        <v>1</v>
      </c>
      <c r="C11" s="14" t="s">
        <v>59</v>
      </c>
      <c r="D11" s="13" t="s">
        <v>89</v>
      </c>
      <c r="E11" s="32">
        <v>2</v>
      </c>
      <c r="F11" s="56">
        <f>IF(E11=0,0,IF(E11="",0,LOOKUP(E11,Bodování!$A$2:$A$101,Bodování!$B$2:$B$101)))</f>
        <v>19</v>
      </c>
      <c r="G11" s="35">
        <v>2</v>
      </c>
      <c r="H11" s="57">
        <f>IF(G11=0,0,IF(G11="",0,LOOKUP(G11,Bodování!$A$2:$A$101,Bodování!$B$2:$B$101)))</f>
        <v>19</v>
      </c>
      <c r="I11" s="32">
        <v>1</v>
      </c>
      <c r="J11" s="56">
        <f>IF(I11=0,0,IF(I11="",0,LOOKUP(I11,Bodování!$A$2:$A$101,Bodování!$B$2:$B$101)))</f>
        <v>20</v>
      </c>
      <c r="K11" s="35">
        <v>1</v>
      </c>
      <c r="L11" s="57">
        <f>IF(K11=0,0,IF(K11="",0,LOOKUP(K11,Bodování!$A$2:$A$101,Bodování!$B$2:$B$101)))</f>
        <v>20</v>
      </c>
      <c r="M11" s="32">
        <v>3</v>
      </c>
      <c r="N11" s="56">
        <f>IF(M11=0,0,IF(M11="",0,LOOKUP(M11,Bodování!$A$2:$A$101,Bodování!$B$2:$B$101)))</f>
        <v>18</v>
      </c>
      <c r="O11" s="35">
        <v>1</v>
      </c>
      <c r="P11" s="57">
        <f>IF(O11=0,0,IF(O11="",0,LOOKUP(O11,Bodování!$A$2:$A$101,Bodování!$B$2:$B$101)))</f>
        <v>20</v>
      </c>
      <c r="Q11" s="32">
        <v>4</v>
      </c>
      <c r="R11" s="56">
        <f>IF(Q11=0,0,IF(Q11="",0,LOOKUP(Q11,Bodování!$A$2:$A$101,Bodování!$B$2:$B$101)))</f>
        <v>17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21">IF(BE11&lt;7,0,AQ11)</f>
        <v>4</v>
      </c>
      <c r="Z11" s="49">
        <f>IF(Y11=0,0,LOOKUP(Y11,Bodování!$A$2:$A$101,Bodování!$B$2:$B$101))</f>
        <v>17</v>
      </c>
      <c r="AA11" s="49">
        <f aca="true" t="shared" si="2" ref="AA11:AA21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21">IF(C11&gt;0,E11+G11+I11+K11+M11+O11+Q11+S11+U11+W11-Y11-AA11,"")</f>
        <v>10</v>
      </c>
      <c r="AD11" s="51">
        <f aca="true" t="shared" si="4" ref="AD11:AD21">IF(C11&gt;0,F11+H11+J11+L11+N11+P11+R11+T11+V11+X11-Z11-AB11,"")</f>
        <v>116</v>
      </c>
      <c r="AE11" s="36">
        <v>1</v>
      </c>
      <c r="AF11" s="17"/>
      <c r="AG11" s="48">
        <f aca="true" t="shared" si="5" ref="AG11:AG21">E11</f>
        <v>2</v>
      </c>
      <c r="AH11" s="48">
        <f aca="true" t="shared" si="6" ref="AH11:AH21">G11</f>
        <v>2</v>
      </c>
      <c r="AI11" s="48">
        <f aca="true" t="shared" si="7" ref="AI11:AI21">I11</f>
        <v>1</v>
      </c>
      <c r="AJ11" s="48">
        <f aca="true" t="shared" si="8" ref="AJ11:AJ21">K11</f>
        <v>1</v>
      </c>
      <c r="AK11" s="48">
        <f aca="true" t="shared" si="9" ref="AK11:AK21">M11</f>
        <v>3</v>
      </c>
      <c r="AL11" s="48">
        <f aca="true" t="shared" si="10" ref="AL11:AL21">O11</f>
        <v>1</v>
      </c>
      <c r="AM11" s="48">
        <f aca="true" t="shared" si="11" ref="AM11:AM21">Q11</f>
        <v>4</v>
      </c>
      <c r="AN11" s="48">
        <f aca="true" t="shared" si="12" ref="AN11:AN21">S11</f>
        <v>0</v>
      </c>
      <c r="AO11" s="48">
        <f aca="true" t="shared" si="13" ref="AO11:AO21">U11</f>
        <v>0</v>
      </c>
      <c r="AP11" s="48">
        <f aca="true" t="shared" si="14" ref="AP11:AP21">W11</f>
        <v>0</v>
      </c>
      <c r="AQ11" s="41">
        <f aca="true" t="shared" si="15" ref="AQ11:AQ21">MAX(AG11:AP11)</f>
        <v>4</v>
      </c>
      <c r="AR11" s="41">
        <f aca="true" t="shared" si="16" ref="AR11:AR21">COUNTIF(AG11:AP11,AQ11)</f>
        <v>1</v>
      </c>
      <c r="AS11" s="48">
        <f aca="true" t="shared" si="17" ref="AS11:AS21">IF(AQ11=AG11,0,AG11)</f>
        <v>2</v>
      </c>
      <c r="AT11" s="48">
        <f aca="true" t="shared" si="18" ref="AT11:AT21">IF(AQ11=AH11,0,AH11)</f>
        <v>2</v>
      </c>
      <c r="AU11" s="48">
        <f aca="true" t="shared" si="19" ref="AU11:AU21">IF(AQ11=AI11,0,AI11)</f>
        <v>1</v>
      </c>
      <c r="AV11" s="48">
        <f aca="true" t="shared" si="20" ref="AV11:AV21">IF(AQ11=AJ11,0,AJ11)</f>
        <v>1</v>
      </c>
      <c r="AW11" s="48">
        <f aca="true" t="shared" si="21" ref="AW11:AW21">IF(AQ11=AK11,0,AK11)</f>
        <v>3</v>
      </c>
      <c r="AX11" s="48">
        <f aca="true" t="shared" si="22" ref="AX11:AX21">IF(AQ11=AL11,0,AL11)</f>
        <v>1</v>
      </c>
      <c r="AY11" s="48">
        <f aca="true" t="shared" si="23" ref="AY11:AY21">IF(AQ11=AM11,0,AM11)</f>
        <v>0</v>
      </c>
      <c r="AZ11" s="48">
        <f aca="true" t="shared" si="24" ref="AZ11:AZ21">IF(AQ11=AN11,0,AN11)</f>
        <v>0</v>
      </c>
      <c r="BA11" s="48">
        <f aca="true" t="shared" si="25" ref="BA11:BA21">IF(AQ11=AO11,0,AO11)</f>
        <v>0</v>
      </c>
      <c r="BB11" s="48">
        <f aca="true" t="shared" si="26" ref="BB11:BB21">IF(AQ11=AP11,0,AP11)</f>
        <v>0</v>
      </c>
      <c r="BC11" s="41">
        <f aca="true" t="shared" si="27" ref="BC11:BC21">MAX(AS11:BB11)</f>
        <v>3</v>
      </c>
      <c r="BD11" s="44">
        <f aca="true" t="shared" si="28" ref="BD11:BD21">IF(C11="",0,1)</f>
        <v>1</v>
      </c>
      <c r="BE11" s="58">
        <f aca="true" t="shared" si="29" ref="BE11:BE21">10-(COUNTIF(AG11:AP11,0))</f>
        <v>7</v>
      </c>
      <c r="BF11" s="58"/>
    </row>
    <row r="12" spans="2:58" s="8" customFormat="1" ht="12.75">
      <c r="B12" s="68">
        <f t="shared" si="0"/>
        <v>2</v>
      </c>
      <c r="C12" s="14" t="s">
        <v>72</v>
      </c>
      <c r="D12" s="13" t="s">
        <v>73</v>
      </c>
      <c r="E12" s="32"/>
      <c r="F12" s="56">
        <f>IF(E12=0,0,IF(E12="",0,LOOKUP(E12,Bodování!$A$2:$A$101,Bodování!$B$2:$B$101)))</f>
        <v>0</v>
      </c>
      <c r="G12" s="35">
        <v>5</v>
      </c>
      <c r="H12" s="57">
        <f>IF(G12=0,0,IF(G12="",0,LOOKUP(G12,Bodování!$A$2:$A$101,Bodování!$B$2:$B$101)))</f>
        <v>16</v>
      </c>
      <c r="I12" s="32">
        <v>4</v>
      </c>
      <c r="J12" s="56">
        <f>IF(I12=0,0,IF(I12="",0,LOOKUP(I12,Bodování!$A$2:$A$101,Bodování!$B$2:$B$101)))</f>
        <v>17</v>
      </c>
      <c r="K12" s="35">
        <v>3</v>
      </c>
      <c r="L12" s="57">
        <f>IF(K12=0,0,IF(K12="",0,LOOKUP(K12,Bodování!$A$2:$A$101,Bodování!$B$2:$B$101)))</f>
        <v>18</v>
      </c>
      <c r="M12" s="32">
        <v>2</v>
      </c>
      <c r="N12" s="56">
        <v>19</v>
      </c>
      <c r="O12" s="35">
        <v>2</v>
      </c>
      <c r="P12" s="57">
        <f>IF(O12=0,0,IF(O12="",0,LOOKUP(O12,Bodování!$A$2:$A$101,Bodování!$B$2:$B$101)))</f>
        <v>19</v>
      </c>
      <c r="Q12" s="32">
        <v>2</v>
      </c>
      <c r="R12" s="56">
        <f>IF(Q12=0,0,IF(Q12="",0,LOOKUP(Q12,Bodování!$A$2:$A$101,Bodování!$B$2:$B$101)))</f>
        <v>19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18</v>
      </c>
      <c r="AD12" s="51">
        <f t="shared" si="4"/>
        <v>108</v>
      </c>
      <c r="AE12" s="36">
        <v>2</v>
      </c>
      <c r="AF12" s="17"/>
      <c r="AG12" s="48">
        <f t="shared" si="5"/>
        <v>0</v>
      </c>
      <c r="AH12" s="48">
        <f t="shared" si="6"/>
        <v>5</v>
      </c>
      <c r="AI12" s="48">
        <f t="shared" si="7"/>
        <v>4</v>
      </c>
      <c r="AJ12" s="48">
        <f t="shared" si="8"/>
        <v>3</v>
      </c>
      <c r="AK12" s="48">
        <f t="shared" si="9"/>
        <v>2</v>
      </c>
      <c r="AL12" s="48">
        <f t="shared" si="10"/>
        <v>2</v>
      </c>
      <c r="AM12" s="48">
        <f t="shared" si="11"/>
        <v>2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5</v>
      </c>
      <c r="AR12" s="41">
        <f t="shared" si="16"/>
        <v>1</v>
      </c>
      <c r="AS12" s="48">
        <f t="shared" si="17"/>
        <v>0</v>
      </c>
      <c r="AT12" s="48">
        <f t="shared" si="18"/>
        <v>0</v>
      </c>
      <c r="AU12" s="48">
        <f t="shared" si="19"/>
        <v>4</v>
      </c>
      <c r="AV12" s="48">
        <f t="shared" si="20"/>
        <v>3</v>
      </c>
      <c r="AW12" s="48">
        <f t="shared" si="21"/>
        <v>2</v>
      </c>
      <c r="AX12" s="48">
        <f t="shared" si="22"/>
        <v>2</v>
      </c>
      <c r="AY12" s="48">
        <f t="shared" si="23"/>
        <v>2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4</v>
      </c>
      <c r="BD12" s="44">
        <f t="shared" si="28"/>
        <v>1</v>
      </c>
      <c r="BE12" s="58">
        <f t="shared" si="29"/>
        <v>6</v>
      </c>
      <c r="BF12" s="58"/>
    </row>
    <row r="13" spans="2:58" s="8" customFormat="1" ht="12.75">
      <c r="B13" s="68">
        <f t="shared" si="0"/>
        <v>3</v>
      </c>
      <c r="C13" s="14" t="s">
        <v>69</v>
      </c>
      <c r="D13" s="13" t="s">
        <v>44</v>
      </c>
      <c r="E13" s="32">
        <v>3</v>
      </c>
      <c r="F13" s="56">
        <f>IF(E13=0,0,IF(E13="",0,LOOKUP(E13,Bodování!$A$2:$A$101,Bodování!$B$2:$B$101)))</f>
        <v>18</v>
      </c>
      <c r="G13" s="35">
        <v>3</v>
      </c>
      <c r="H13" s="57">
        <f>IF(G13=0,0,IF(G13="",0,LOOKUP(G13,Bodování!$A$2:$A$101,Bodování!$B$2:$B$101)))</f>
        <v>18</v>
      </c>
      <c r="I13" s="32">
        <v>3</v>
      </c>
      <c r="J13" s="56">
        <f>IF(I13=0,0,IF(I13="",0,LOOKUP(I13,Bodování!$A$2:$A$101,Bodování!$B$2:$B$101)))</f>
        <v>18</v>
      </c>
      <c r="K13" s="35">
        <v>2</v>
      </c>
      <c r="L13" s="57">
        <f>IF(K13=0,0,IF(K13="",0,LOOKUP(K13,Bodování!$A$2:$A$101,Bodování!$B$2:$B$101)))</f>
        <v>19</v>
      </c>
      <c r="M13" s="32">
        <v>4</v>
      </c>
      <c r="N13" s="56">
        <f>IF(M13=0,0,IF(M13="",0,LOOKUP(M13,Bodování!$A$2:$A$101,Bodování!$B$2:$B$101)))</f>
        <v>17</v>
      </c>
      <c r="O13" s="35">
        <v>4</v>
      </c>
      <c r="P13" s="57">
        <f>IF(O13=0,0,IF(O13="",0,LOOKUP(O13,Bodování!$A$2:$A$101,Bodování!$B$2:$B$101)))</f>
        <v>17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19</v>
      </c>
      <c r="AD13" s="51">
        <f t="shared" si="4"/>
        <v>107</v>
      </c>
      <c r="AE13" s="36">
        <v>3</v>
      </c>
      <c r="AF13" s="17"/>
      <c r="AG13" s="48">
        <f t="shared" si="5"/>
        <v>3</v>
      </c>
      <c r="AH13" s="48">
        <f t="shared" si="6"/>
        <v>3</v>
      </c>
      <c r="AI13" s="48">
        <f t="shared" si="7"/>
        <v>3</v>
      </c>
      <c r="AJ13" s="48">
        <f t="shared" si="8"/>
        <v>2</v>
      </c>
      <c r="AK13" s="48">
        <f t="shared" si="9"/>
        <v>4</v>
      </c>
      <c r="AL13" s="48">
        <f t="shared" si="10"/>
        <v>4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4</v>
      </c>
      <c r="AR13" s="41">
        <f t="shared" si="16"/>
        <v>2</v>
      </c>
      <c r="AS13" s="48">
        <f t="shared" si="17"/>
        <v>3</v>
      </c>
      <c r="AT13" s="48">
        <f t="shared" si="18"/>
        <v>3</v>
      </c>
      <c r="AU13" s="48">
        <f t="shared" si="19"/>
        <v>3</v>
      </c>
      <c r="AV13" s="48">
        <f t="shared" si="20"/>
        <v>2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3</v>
      </c>
      <c r="BD13" s="44">
        <f t="shared" si="28"/>
        <v>1</v>
      </c>
      <c r="BE13" s="58">
        <f t="shared" si="29"/>
        <v>6</v>
      </c>
      <c r="BF13" s="58"/>
    </row>
    <row r="14" spans="2:58" s="8" customFormat="1" ht="12.75">
      <c r="B14" s="68">
        <f t="shared" si="0"/>
        <v>4</v>
      </c>
      <c r="C14" s="14" t="s">
        <v>102</v>
      </c>
      <c r="D14" s="13" t="s">
        <v>103</v>
      </c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>
        <v>1</v>
      </c>
      <c r="N14" s="56">
        <f>IF(M14=0,0,IF(M14="",0,LOOKUP(M14,Bodování!$A$2:$A$101,Bodování!$B$2:$B$101)))</f>
        <v>20</v>
      </c>
      <c r="O14" s="35"/>
      <c r="P14" s="57">
        <f>IF(O14=0,0,IF(O14="",0,LOOKUP(O14,Bodování!$A$2:$A$101,Bodování!$B$2:$B$101)))</f>
        <v>0</v>
      </c>
      <c r="Q14" s="32">
        <v>1</v>
      </c>
      <c r="R14" s="56">
        <f>IF(Q14=0,0,IF(Q14="",0,LOOKUP(Q14,Bodování!$A$2:$A$101,Bodování!$B$2:$B$101)))</f>
        <v>20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2</v>
      </c>
      <c r="AD14" s="51">
        <f t="shared" si="4"/>
        <v>40</v>
      </c>
      <c r="AE14" s="36">
        <v>4</v>
      </c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1</v>
      </c>
      <c r="AL14" s="48">
        <f t="shared" si="10"/>
        <v>0</v>
      </c>
      <c r="AM14" s="48">
        <f t="shared" si="11"/>
        <v>1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1</v>
      </c>
      <c r="AR14" s="41">
        <f t="shared" si="16"/>
        <v>2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1</v>
      </c>
      <c r="BE14" s="58">
        <f t="shared" si="29"/>
        <v>2</v>
      </c>
      <c r="BF14" s="58"/>
    </row>
    <row r="15" spans="2:58" s="8" customFormat="1" ht="12.75">
      <c r="B15" s="68">
        <f t="shared" si="0"/>
        <v>5</v>
      </c>
      <c r="C15" s="14" t="s">
        <v>57</v>
      </c>
      <c r="D15" s="13" t="s">
        <v>68</v>
      </c>
      <c r="E15" s="32"/>
      <c r="F15" s="56">
        <f>IF(E15=0,0,IF(E15="",0,LOOKUP(E15,Bodování!$A$2:$A$101,Bodování!$B$2:$B$101)))</f>
        <v>0</v>
      </c>
      <c r="G15" s="35">
        <v>1</v>
      </c>
      <c r="H15" s="57">
        <f>IF(G15=0,0,IF(G15="",0,LOOKUP(G15,Bodování!$A$2:$A$101,Bodování!$B$2:$B$101)))</f>
        <v>20</v>
      </c>
      <c r="I15" s="32">
        <v>2</v>
      </c>
      <c r="J15" s="56">
        <f>IF(I15=0,0,IF(I15="",0,LOOKUP(I15,Bodování!$A$2:$A$101,Bodování!$B$2:$B$101)))</f>
        <v>19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3</v>
      </c>
      <c r="AD15" s="51">
        <f t="shared" si="4"/>
        <v>39</v>
      </c>
      <c r="AE15" s="36">
        <v>5</v>
      </c>
      <c r="AF15" s="17"/>
      <c r="AG15" s="48">
        <f t="shared" si="5"/>
        <v>0</v>
      </c>
      <c r="AH15" s="48">
        <f t="shared" si="6"/>
        <v>1</v>
      </c>
      <c r="AI15" s="48">
        <f t="shared" si="7"/>
        <v>2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2</v>
      </c>
      <c r="AR15" s="41">
        <f t="shared" si="16"/>
        <v>1</v>
      </c>
      <c r="AS15" s="48">
        <f t="shared" si="17"/>
        <v>0</v>
      </c>
      <c r="AT15" s="48">
        <f t="shared" si="18"/>
        <v>1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1</v>
      </c>
      <c r="BD15" s="44">
        <f t="shared" si="28"/>
        <v>1</v>
      </c>
      <c r="BE15" s="58">
        <f t="shared" si="29"/>
        <v>2</v>
      </c>
      <c r="BF15" s="58"/>
    </row>
    <row r="16" spans="2:58" s="8" customFormat="1" ht="12.75">
      <c r="B16" s="68">
        <f t="shared" si="0"/>
        <v>6</v>
      </c>
      <c r="C16" s="14" t="s">
        <v>58</v>
      </c>
      <c r="D16" s="13" t="s">
        <v>88</v>
      </c>
      <c r="E16" s="32">
        <v>1</v>
      </c>
      <c r="F16" s="56">
        <f>IF(E16=0,0,IF(E16="",0,LOOKUP(E16,Bodování!$A$2:$A$101,Bodování!$B$2:$B$101)))</f>
        <v>20</v>
      </c>
      <c r="G16" s="35">
        <v>4</v>
      </c>
      <c r="H16" s="57">
        <f>IF(G16=0,0,IF(G16="",0,LOOKUP(G16,Bodování!$A$2:$A$101,Bodování!$B$2:$B$101)))</f>
        <v>17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5</v>
      </c>
      <c r="AD16" s="51">
        <f t="shared" si="4"/>
        <v>37</v>
      </c>
      <c r="AE16" s="36">
        <v>6</v>
      </c>
      <c r="AF16" s="17"/>
      <c r="AG16" s="48">
        <f t="shared" si="5"/>
        <v>1</v>
      </c>
      <c r="AH16" s="48">
        <f t="shared" si="6"/>
        <v>4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4</v>
      </c>
      <c r="AR16" s="41">
        <f t="shared" si="16"/>
        <v>1</v>
      </c>
      <c r="AS16" s="48">
        <f t="shared" si="17"/>
        <v>1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1</v>
      </c>
      <c r="BD16" s="44">
        <f t="shared" si="28"/>
        <v>1</v>
      </c>
      <c r="BE16" s="58">
        <f t="shared" si="29"/>
        <v>2</v>
      </c>
      <c r="BF16" s="58"/>
    </row>
    <row r="17" spans="2:58" s="8" customFormat="1" ht="12.75">
      <c r="B17" s="68">
        <f t="shared" si="0"/>
        <v>7</v>
      </c>
      <c r="C17" s="14" t="s">
        <v>40</v>
      </c>
      <c r="D17" s="13" t="s">
        <v>77</v>
      </c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/>
      <c r="M17" s="32"/>
      <c r="N17" s="56">
        <f>IF(M17=0,0,IF(M17="",0,LOOKUP(M17,Bodování!$A$2:$A$101,Bodování!$B$2:$B$101)))</f>
        <v>0</v>
      </c>
      <c r="O17" s="35">
        <v>3</v>
      </c>
      <c r="P17" s="57">
        <f>IF(O17=0,0,IF(O17="",0,LOOKUP(O17,Bodování!$A$2:$A$101,Bodování!$B$2:$B$101)))</f>
        <v>18</v>
      </c>
      <c r="Q17" s="32">
        <v>3</v>
      </c>
      <c r="R17" s="56">
        <f>IF(Q17=0,0,IF(Q17="",0,LOOKUP(Q17,Bodování!$A$2:$A$101,Bodování!$B$2:$B$101)))</f>
        <v>18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6</v>
      </c>
      <c r="AD17" s="51">
        <f t="shared" si="4"/>
        <v>36</v>
      </c>
      <c r="AE17" s="36">
        <v>7</v>
      </c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3</v>
      </c>
      <c r="AM17" s="48">
        <f t="shared" si="11"/>
        <v>3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3</v>
      </c>
      <c r="AR17" s="41">
        <f t="shared" si="16"/>
        <v>2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1</v>
      </c>
      <c r="BE17" s="58">
        <f t="shared" si="29"/>
        <v>2</v>
      </c>
      <c r="BF17" s="58"/>
    </row>
    <row r="18" spans="2:58" s="8" customFormat="1" ht="12.75">
      <c r="B18" s="68">
        <f t="shared" si="0"/>
        <v>8</v>
      </c>
      <c r="C18" s="14" t="s">
        <v>71</v>
      </c>
      <c r="D18" s="13" t="s">
        <v>37</v>
      </c>
      <c r="E18" s="32">
        <v>5</v>
      </c>
      <c r="F18" s="56">
        <f>IF(E18=0,0,IF(E18="",0,LOOKUP(E18,Bodování!$A$2:$A$101,Bodování!$B$2:$B$101)))</f>
        <v>16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>
        <v>5</v>
      </c>
      <c r="N18" s="56">
        <f>IF(M18=0,0,IF(M18="",0,LOOKUP(M18,Bodování!$A$2:$A$101,Bodování!$B$2:$B$101)))</f>
        <v>16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10</v>
      </c>
      <c r="AD18" s="51">
        <f t="shared" si="4"/>
        <v>32</v>
      </c>
      <c r="AE18" s="36">
        <v>8</v>
      </c>
      <c r="AF18" s="17"/>
      <c r="AG18" s="48">
        <f t="shared" si="5"/>
        <v>5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5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5</v>
      </c>
      <c r="AR18" s="41">
        <f t="shared" si="16"/>
        <v>2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1</v>
      </c>
      <c r="BE18" s="58">
        <f t="shared" si="29"/>
        <v>2</v>
      </c>
      <c r="BF18" s="58"/>
    </row>
    <row r="19" spans="2:58" s="8" customFormat="1" ht="12.75">
      <c r="B19" s="68">
        <f t="shared" si="0"/>
        <v>9</v>
      </c>
      <c r="C19" s="14" t="s">
        <v>70</v>
      </c>
      <c r="D19" s="13" t="s">
        <v>37</v>
      </c>
      <c r="E19" s="32">
        <v>4</v>
      </c>
      <c r="F19" s="56">
        <f>IF(E19=0,0,IF(E19="",0,LOOKUP(E19,Bodování!$A$2:$A$101,Bodování!$B$2:$B$101)))</f>
        <v>17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4</v>
      </c>
      <c r="AD19" s="51">
        <f t="shared" si="4"/>
        <v>17</v>
      </c>
      <c r="AE19" s="36">
        <v>9</v>
      </c>
      <c r="AF19" s="17"/>
      <c r="AG19" s="48">
        <f t="shared" si="5"/>
        <v>4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4</v>
      </c>
      <c r="AR19" s="41">
        <f t="shared" si="16"/>
        <v>1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1</v>
      </c>
      <c r="BE19" s="58">
        <f t="shared" si="29"/>
        <v>1</v>
      </c>
      <c r="BF19" s="58"/>
    </row>
    <row r="20" spans="2:58" s="8" customFormat="1" ht="12.75">
      <c r="B20" s="68">
        <f t="shared" si="0"/>
        <v>10</v>
      </c>
      <c r="C20" s="14" t="s">
        <v>45</v>
      </c>
      <c r="D20" s="13" t="s">
        <v>46</v>
      </c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>
        <v>4</v>
      </c>
      <c r="L20" s="57">
        <f>IF(K20=0,0,IF(K20="",0,LOOKUP(K20,Bodování!$A$2:$A$101,Bodování!$B$2:$B$101)))</f>
        <v>17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  <v>4</v>
      </c>
      <c r="AD20" s="51">
        <f t="shared" si="4"/>
        <v>17</v>
      </c>
      <c r="AE20" s="36">
        <v>10</v>
      </c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4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4</v>
      </c>
      <c r="AR20" s="41">
        <f t="shared" si="16"/>
        <v>1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1</v>
      </c>
      <c r="BE20" s="58">
        <f t="shared" si="29"/>
        <v>1</v>
      </c>
      <c r="BF20" s="58"/>
    </row>
    <row r="21" spans="2:58" s="8" customFormat="1" ht="12.75">
      <c r="B21" s="68">
        <f t="shared" si="0"/>
        <v>11</v>
      </c>
      <c r="C21" s="14" t="s">
        <v>75</v>
      </c>
      <c r="D21" s="13" t="s">
        <v>73</v>
      </c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>
        <v>5</v>
      </c>
      <c r="R21" s="56">
        <f>IF(Q21=0,0,IF(Q21="",0,LOOKUP(Q21,Bodování!$A$2:$A$101,Bodování!$B$2:$B$101)))</f>
        <v>16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  <v>5</v>
      </c>
      <c r="AD21" s="51">
        <f t="shared" si="4"/>
        <v>16</v>
      </c>
      <c r="AE21" s="36">
        <v>11</v>
      </c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5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5</v>
      </c>
      <c r="AR21" s="41">
        <f t="shared" si="16"/>
        <v>1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1</v>
      </c>
      <c r="BE21" s="58">
        <f t="shared" si="29"/>
        <v>1</v>
      </c>
      <c r="BF21" s="58"/>
    </row>
    <row r="22" spans="2:58" s="8" customFormat="1" ht="12.75" hidden="1">
      <c r="B22" s="68">
        <f aca="true" t="shared" si="30" ref="B22:B42">AE22</f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aca="true" t="shared" si="31" ref="Y22:Y42">IF(BE22&lt;7,0,AQ22)</f>
        <v>0</v>
      </c>
      <c r="Z22" s="49">
        <f>IF(Y22=0,0,LOOKUP(Y22,Bodování!$A$2:$A$101,Bodování!$B$2:$B$101))</f>
        <v>0</v>
      </c>
      <c r="AA22" s="49">
        <f aca="true" t="shared" si="32" ref="AA22:AA42">IF(BE22&lt;10,0,IF(AR22&gt;1,AQ22,BC22))</f>
        <v>0</v>
      </c>
      <c r="AB22" s="49">
        <f>IF(AA22=0,0,LOOKUP(AA22,Bodování!$A$2:$A$101,Bodování!$B$2:$B$101))</f>
        <v>0</v>
      </c>
      <c r="AC22" s="50">
        <f aca="true" t="shared" si="33" ref="AC22:AC42">IF(C22&gt;0,E22+G22+I22+K22+M22+O22+Q22+S22+U22+W22-Y22-AA22,"")</f>
      </c>
      <c r="AD22" s="51">
        <f aca="true" t="shared" si="34" ref="AD22:AD42">IF(C22&gt;0,F22+H22+J22+L22+N22+P22+R22+T22+V22+X22-Z22-AB22,"")</f>
      </c>
      <c r="AE22" s="36"/>
      <c r="AF22" s="17"/>
      <c r="AG22" s="48">
        <f aca="true" t="shared" si="35" ref="AG22:AG42">E22</f>
        <v>0</v>
      </c>
      <c r="AH22" s="48">
        <f aca="true" t="shared" si="36" ref="AH22:AH42">G22</f>
        <v>0</v>
      </c>
      <c r="AI22" s="48">
        <f aca="true" t="shared" si="37" ref="AI22:AI42">I22</f>
        <v>0</v>
      </c>
      <c r="AJ22" s="48">
        <f aca="true" t="shared" si="38" ref="AJ22:AJ42">K22</f>
        <v>0</v>
      </c>
      <c r="AK22" s="48">
        <f aca="true" t="shared" si="39" ref="AK22:AK42">M22</f>
        <v>0</v>
      </c>
      <c r="AL22" s="48">
        <f aca="true" t="shared" si="40" ref="AL22:AL42">O22</f>
        <v>0</v>
      </c>
      <c r="AM22" s="48">
        <f aca="true" t="shared" si="41" ref="AM22:AM42">Q22</f>
        <v>0</v>
      </c>
      <c r="AN22" s="48">
        <f aca="true" t="shared" si="42" ref="AN22:AN42">S22</f>
        <v>0</v>
      </c>
      <c r="AO22" s="48">
        <f aca="true" t="shared" si="43" ref="AO22:AO42">U22</f>
        <v>0</v>
      </c>
      <c r="AP22" s="48">
        <f aca="true" t="shared" si="44" ref="AP22:AP42">W22</f>
        <v>0</v>
      </c>
      <c r="AQ22" s="41">
        <f aca="true" t="shared" si="45" ref="AQ22:AQ42">MAX(AG22:AP22)</f>
        <v>0</v>
      </c>
      <c r="AR22" s="41">
        <f aca="true" t="shared" si="46" ref="AR22:AR42">COUNTIF(AG22:AP22,AQ22)</f>
        <v>10</v>
      </c>
      <c r="AS22" s="48">
        <f aca="true" t="shared" si="47" ref="AS22:AS42">IF(AQ22=AG22,0,AG22)</f>
        <v>0</v>
      </c>
      <c r="AT22" s="48">
        <f aca="true" t="shared" si="48" ref="AT22:AT42">IF(AQ22=AH22,0,AH22)</f>
        <v>0</v>
      </c>
      <c r="AU22" s="48">
        <f aca="true" t="shared" si="49" ref="AU22:AU42">IF(AQ22=AI22,0,AI22)</f>
        <v>0</v>
      </c>
      <c r="AV22" s="48">
        <f aca="true" t="shared" si="50" ref="AV22:AV42">IF(AQ22=AJ22,0,AJ22)</f>
        <v>0</v>
      </c>
      <c r="AW22" s="48">
        <f aca="true" t="shared" si="51" ref="AW22:AW42">IF(AQ22=AK22,0,AK22)</f>
        <v>0</v>
      </c>
      <c r="AX22" s="48">
        <f aca="true" t="shared" si="52" ref="AX22:AX42">IF(AQ22=AL22,0,AL22)</f>
        <v>0</v>
      </c>
      <c r="AY22" s="48">
        <f aca="true" t="shared" si="53" ref="AY22:AY42">IF(AQ22=AM22,0,AM22)</f>
        <v>0</v>
      </c>
      <c r="AZ22" s="48">
        <f aca="true" t="shared" si="54" ref="AZ22:AZ42">IF(AQ22=AN22,0,AN22)</f>
        <v>0</v>
      </c>
      <c r="BA22" s="48">
        <f aca="true" t="shared" si="55" ref="BA22:BA42">IF(AQ22=AO22,0,AO22)</f>
        <v>0</v>
      </c>
      <c r="BB22" s="48">
        <f aca="true" t="shared" si="56" ref="BB22:BB42">IF(AQ22=AP22,0,AP22)</f>
        <v>0</v>
      </c>
      <c r="BC22" s="41">
        <f aca="true" t="shared" si="57" ref="BC22:BC42">MAX(AS22:BB22)</f>
        <v>0</v>
      </c>
      <c r="BD22" s="44">
        <f aca="true" t="shared" si="58" ref="BD22:BD42">IF(C22="",0,1)</f>
        <v>0</v>
      </c>
      <c r="BE22" s="58">
        <f aca="true" t="shared" si="59" ref="BE22:BE42">10-(COUNTIF(AG22:AP22,0))</f>
        <v>0</v>
      </c>
      <c r="BF22" s="58"/>
    </row>
    <row r="23" spans="2:58" s="8" customFormat="1" ht="12.75" hidden="1">
      <c r="B23" s="68">
        <f t="shared" si="3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31"/>
        <v>0</v>
      </c>
      <c r="Z23" s="49">
        <f>IF(Y23=0,0,LOOKUP(Y23,Bodování!$A$2:$A$101,Bodování!$B$2:$B$101))</f>
        <v>0</v>
      </c>
      <c r="AA23" s="49">
        <f t="shared" si="32"/>
        <v>0</v>
      </c>
      <c r="AB23" s="49">
        <f>IF(AA23=0,0,LOOKUP(AA23,Bodování!$A$2:$A$101,Bodování!$B$2:$B$101))</f>
        <v>0</v>
      </c>
      <c r="AC23" s="50">
        <f t="shared" si="33"/>
      </c>
      <c r="AD23" s="51">
        <f t="shared" si="34"/>
      </c>
      <c r="AE23" s="36"/>
      <c r="AF23" s="17"/>
      <c r="AG23" s="48">
        <f t="shared" si="35"/>
        <v>0</v>
      </c>
      <c r="AH23" s="48">
        <f t="shared" si="36"/>
        <v>0</v>
      </c>
      <c r="AI23" s="48">
        <f t="shared" si="37"/>
        <v>0</v>
      </c>
      <c r="AJ23" s="48">
        <f t="shared" si="38"/>
        <v>0</v>
      </c>
      <c r="AK23" s="48">
        <f t="shared" si="39"/>
        <v>0</v>
      </c>
      <c r="AL23" s="48">
        <f t="shared" si="40"/>
        <v>0</v>
      </c>
      <c r="AM23" s="48">
        <f t="shared" si="41"/>
        <v>0</v>
      </c>
      <c r="AN23" s="48">
        <f t="shared" si="42"/>
        <v>0</v>
      </c>
      <c r="AO23" s="48">
        <f t="shared" si="43"/>
        <v>0</v>
      </c>
      <c r="AP23" s="48">
        <f t="shared" si="44"/>
        <v>0</v>
      </c>
      <c r="AQ23" s="41">
        <f t="shared" si="45"/>
        <v>0</v>
      </c>
      <c r="AR23" s="41">
        <f t="shared" si="46"/>
        <v>10</v>
      </c>
      <c r="AS23" s="48">
        <f t="shared" si="47"/>
        <v>0</v>
      </c>
      <c r="AT23" s="48">
        <f t="shared" si="48"/>
        <v>0</v>
      </c>
      <c r="AU23" s="48">
        <f t="shared" si="49"/>
        <v>0</v>
      </c>
      <c r="AV23" s="48">
        <f t="shared" si="50"/>
        <v>0</v>
      </c>
      <c r="AW23" s="48">
        <f t="shared" si="51"/>
        <v>0</v>
      </c>
      <c r="AX23" s="48">
        <f t="shared" si="52"/>
        <v>0</v>
      </c>
      <c r="AY23" s="48">
        <f t="shared" si="53"/>
        <v>0</v>
      </c>
      <c r="AZ23" s="48">
        <f t="shared" si="54"/>
        <v>0</v>
      </c>
      <c r="BA23" s="48">
        <f t="shared" si="55"/>
        <v>0</v>
      </c>
      <c r="BB23" s="48">
        <f t="shared" si="56"/>
        <v>0</v>
      </c>
      <c r="BC23" s="41">
        <f t="shared" si="57"/>
        <v>0</v>
      </c>
      <c r="BD23" s="44">
        <f t="shared" si="58"/>
        <v>0</v>
      </c>
      <c r="BE23" s="58">
        <f t="shared" si="59"/>
        <v>0</v>
      </c>
      <c r="BF23" s="58"/>
    </row>
    <row r="24" spans="2:58" s="8" customFormat="1" ht="12.75" hidden="1">
      <c r="B24" s="68">
        <f t="shared" si="3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31"/>
        <v>0</v>
      </c>
      <c r="Z24" s="49">
        <f>IF(Y24=0,0,LOOKUP(Y24,Bodování!$A$2:$A$101,Bodování!$B$2:$B$101))</f>
        <v>0</v>
      </c>
      <c r="AA24" s="49">
        <f t="shared" si="32"/>
        <v>0</v>
      </c>
      <c r="AB24" s="49">
        <f>IF(AA24=0,0,LOOKUP(AA24,Bodování!$A$2:$A$101,Bodování!$B$2:$B$101))</f>
        <v>0</v>
      </c>
      <c r="AC24" s="50">
        <f t="shared" si="33"/>
      </c>
      <c r="AD24" s="51">
        <f t="shared" si="34"/>
      </c>
      <c r="AE24" s="36"/>
      <c r="AF24" s="17"/>
      <c r="AG24" s="48">
        <f t="shared" si="35"/>
        <v>0</v>
      </c>
      <c r="AH24" s="48">
        <f t="shared" si="36"/>
        <v>0</v>
      </c>
      <c r="AI24" s="48">
        <f t="shared" si="37"/>
        <v>0</v>
      </c>
      <c r="AJ24" s="48">
        <f t="shared" si="38"/>
        <v>0</v>
      </c>
      <c r="AK24" s="48">
        <f t="shared" si="39"/>
        <v>0</v>
      </c>
      <c r="AL24" s="48">
        <f t="shared" si="40"/>
        <v>0</v>
      </c>
      <c r="AM24" s="48">
        <f t="shared" si="41"/>
        <v>0</v>
      </c>
      <c r="AN24" s="48">
        <f t="shared" si="42"/>
        <v>0</v>
      </c>
      <c r="AO24" s="48">
        <f t="shared" si="43"/>
        <v>0</v>
      </c>
      <c r="AP24" s="48">
        <f t="shared" si="44"/>
        <v>0</v>
      </c>
      <c r="AQ24" s="41">
        <f t="shared" si="45"/>
        <v>0</v>
      </c>
      <c r="AR24" s="41">
        <f t="shared" si="46"/>
        <v>10</v>
      </c>
      <c r="AS24" s="48">
        <f t="shared" si="47"/>
        <v>0</v>
      </c>
      <c r="AT24" s="48">
        <f t="shared" si="48"/>
        <v>0</v>
      </c>
      <c r="AU24" s="48">
        <f t="shared" si="49"/>
        <v>0</v>
      </c>
      <c r="AV24" s="48">
        <f t="shared" si="50"/>
        <v>0</v>
      </c>
      <c r="AW24" s="48">
        <f t="shared" si="51"/>
        <v>0</v>
      </c>
      <c r="AX24" s="48">
        <f t="shared" si="52"/>
        <v>0</v>
      </c>
      <c r="AY24" s="48">
        <f t="shared" si="53"/>
        <v>0</v>
      </c>
      <c r="AZ24" s="48">
        <f t="shared" si="54"/>
        <v>0</v>
      </c>
      <c r="BA24" s="48">
        <f t="shared" si="55"/>
        <v>0</v>
      </c>
      <c r="BB24" s="48">
        <f t="shared" si="56"/>
        <v>0</v>
      </c>
      <c r="BC24" s="41">
        <f t="shared" si="57"/>
        <v>0</v>
      </c>
      <c r="BD24" s="44">
        <f t="shared" si="58"/>
        <v>0</v>
      </c>
      <c r="BE24" s="58">
        <f t="shared" si="59"/>
        <v>0</v>
      </c>
      <c r="BF24" s="58"/>
    </row>
    <row r="25" spans="2:58" s="8" customFormat="1" ht="12.75" hidden="1">
      <c r="B25" s="68">
        <f t="shared" si="3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31"/>
        <v>0</v>
      </c>
      <c r="Z25" s="49">
        <f>IF(Y25=0,0,LOOKUP(Y25,Bodování!$A$2:$A$101,Bodování!$B$2:$B$101))</f>
        <v>0</v>
      </c>
      <c r="AA25" s="49">
        <f t="shared" si="32"/>
        <v>0</v>
      </c>
      <c r="AB25" s="49">
        <f>IF(AA25=0,0,LOOKUP(AA25,Bodování!$A$2:$A$101,Bodování!$B$2:$B$101))</f>
        <v>0</v>
      </c>
      <c r="AC25" s="50">
        <f t="shared" si="33"/>
      </c>
      <c r="AD25" s="51">
        <f t="shared" si="34"/>
      </c>
      <c r="AE25" s="36"/>
      <c r="AF25" s="17"/>
      <c r="AG25" s="48">
        <f t="shared" si="35"/>
        <v>0</v>
      </c>
      <c r="AH25" s="48">
        <f t="shared" si="36"/>
        <v>0</v>
      </c>
      <c r="AI25" s="48">
        <f t="shared" si="37"/>
        <v>0</v>
      </c>
      <c r="AJ25" s="48">
        <f t="shared" si="38"/>
        <v>0</v>
      </c>
      <c r="AK25" s="48">
        <f t="shared" si="39"/>
        <v>0</v>
      </c>
      <c r="AL25" s="48">
        <f t="shared" si="40"/>
        <v>0</v>
      </c>
      <c r="AM25" s="48">
        <f t="shared" si="41"/>
        <v>0</v>
      </c>
      <c r="AN25" s="48">
        <f t="shared" si="42"/>
        <v>0</v>
      </c>
      <c r="AO25" s="48">
        <f t="shared" si="43"/>
        <v>0</v>
      </c>
      <c r="AP25" s="48">
        <f t="shared" si="44"/>
        <v>0</v>
      </c>
      <c r="AQ25" s="41">
        <f t="shared" si="45"/>
        <v>0</v>
      </c>
      <c r="AR25" s="41">
        <f t="shared" si="46"/>
        <v>10</v>
      </c>
      <c r="AS25" s="48">
        <f t="shared" si="47"/>
        <v>0</v>
      </c>
      <c r="AT25" s="48">
        <f t="shared" si="48"/>
        <v>0</v>
      </c>
      <c r="AU25" s="48">
        <f t="shared" si="49"/>
        <v>0</v>
      </c>
      <c r="AV25" s="48">
        <f t="shared" si="50"/>
        <v>0</v>
      </c>
      <c r="AW25" s="48">
        <f t="shared" si="51"/>
        <v>0</v>
      </c>
      <c r="AX25" s="48">
        <f t="shared" si="52"/>
        <v>0</v>
      </c>
      <c r="AY25" s="48">
        <f t="shared" si="53"/>
        <v>0</v>
      </c>
      <c r="AZ25" s="48">
        <f t="shared" si="54"/>
        <v>0</v>
      </c>
      <c r="BA25" s="48">
        <f t="shared" si="55"/>
        <v>0</v>
      </c>
      <c r="BB25" s="48">
        <f t="shared" si="56"/>
        <v>0</v>
      </c>
      <c r="BC25" s="41">
        <f t="shared" si="57"/>
        <v>0</v>
      </c>
      <c r="BD25" s="44">
        <f t="shared" si="58"/>
        <v>0</v>
      </c>
      <c r="BE25" s="58">
        <f t="shared" si="59"/>
        <v>0</v>
      </c>
      <c r="BF25" s="58"/>
    </row>
    <row r="26" spans="2:58" s="8" customFormat="1" ht="12.75" hidden="1">
      <c r="B26" s="68">
        <f t="shared" si="3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31"/>
        <v>0</v>
      </c>
      <c r="Z26" s="49">
        <f>IF(Y26=0,0,LOOKUP(Y26,Bodování!$A$2:$A$101,Bodování!$B$2:$B$101))</f>
        <v>0</v>
      </c>
      <c r="AA26" s="49">
        <f t="shared" si="32"/>
        <v>0</v>
      </c>
      <c r="AB26" s="49">
        <f>IF(AA26=0,0,LOOKUP(AA26,Bodování!$A$2:$A$101,Bodování!$B$2:$B$101))</f>
        <v>0</v>
      </c>
      <c r="AC26" s="50">
        <f t="shared" si="33"/>
      </c>
      <c r="AD26" s="51">
        <f t="shared" si="34"/>
      </c>
      <c r="AE26" s="36"/>
      <c r="AF26" s="17"/>
      <c r="AG26" s="48">
        <f t="shared" si="35"/>
        <v>0</v>
      </c>
      <c r="AH26" s="48">
        <f t="shared" si="36"/>
        <v>0</v>
      </c>
      <c r="AI26" s="48">
        <f t="shared" si="37"/>
        <v>0</v>
      </c>
      <c r="AJ26" s="48">
        <f t="shared" si="38"/>
        <v>0</v>
      </c>
      <c r="AK26" s="48">
        <f t="shared" si="39"/>
        <v>0</v>
      </c>
      <c r="AL26" s="48">
        <f t="shared" si="40"/>
        <v>0</v>
      </c>
      <c r="AM26" s="48">
        <f t="shared" si="41"/>
        <v>0</v>
      </c>
      <c r="AN26" s="48">
        <f t="shared" si="42"/>
        <v>0</v>
      </c>
      <c r="AO26" s="48">
        <f t="shared" si="43"/>
        <v>0</v>
      </c>
      <c r="AP26" s="48">
        <f t="shared" si="44"/>
        <v>0</v>
      </c>
      <c r="AQ26" s="41">
        <f t="shared" si="45"/>
        <v>0</v>
      </c>
      <c r="AR26" s="41">
        <f t="shared" si="46"/>
        <v>10</v>
      </c>
      <c r="AS26" s="48">
        <f t="shared" si="47"/>
        <v>0</v>
      </c>
      <c r="AT26" s="48">
        <f t="shared" si="48"/>
        <v>0</v>
      </c>
      <c r="AU26" s="48">
        <f t="shared" si="49"/>
        <v>0</v>
      </c>
      <c r="AV26" s="48">
        <f t="shared" si="50"/>
        <v>0</v>
      </c>
      <c r="AW26" s="48">
        <f t="shared" si="51"/>
        <v>0</v>
      </c>
      <c r="AX26" s="48">
        <f t="shared" si="52"/>
        <v>0</v>
      </c>
      <c r="AY26" s="48">
        <f t="shared" si="53"/>
        <v>0</v>
      </c>
      <c r="AZ26" s="48">
        <f t="shared" si="54"/>
        <v>0</v>
      </c>
      <c r="BA26" s="48">
        <f t="shared" si="55"/>
        <v>0</v>
      </c>
      <c r="BB26" s="48">
        <f t="shared" si="56"/>
        <v>0</v>
      </c>
      <c r="BC26" s="41">
        <f t="shared" si="57"/>
        <v>0</v>
      </c>
      <c r="BD26" s="44">
        <f t="shared" si="58"/>
        <v>0</v>
      </c>
      <c r="BE26" s="58">
        <f t="shared" si="59"/>
        <v>0</v>
      </c>
      <c r="BF26" s="58"/>
    </row>
    <row r="27" spans="2:58" s="8" customFormat="1" ht="12.75" hidden="1">
      <c r="B27" s="68">
        <f t="shared" si="3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31"/>
        <v>0</v>
      </c>
      <c r="Z27" s="49">
        <f>IF(Y27=0,0,LOOKUP(Y27,Bodování!$A$2:$A$101,Bodování!$B$2:$B$101))</f>
        <v>0</v>
      </c>
      <c r="AA27" s="49">
        <f t="shared" si="32"/>
        <v>0</v>
      </c>
      <c r="AB27" s="49">
        <f>IF(AA27=0,0,LOOKUP(AA27,Bodování!$A$2:$A$101,Bodování!$B$2:$B$101))</f>
        <v>0</v>
      </c>
      <c r="AC27" s="50">
        <f t="shared" si="33"/>
      </c>
      <c r="AD27" s="51">
        <f t="shared" si="34"/>
      </c>
      <c r="AE27" s="36"/>
      <c r="AF27" s="17"/>
      <c r="AG27" s="48">
        <f t="shared" si="35"/>
        <v>0</v>
      </c>
      <c r="AH27" s="48">
        <f t="shared" si="36"/>
        <v>0</v>
      </c>
      <c r="AI27" s="48">
        <f t="shared" si="37"/>
        <v>0</v>
      </c>
      <c r="AJ27" s="48">
        <f t="shared" si="38"/>
        <v>0</v>
      </c>
      <c r="AK27" s="48">
        <f t="shared" si="39"/>
        <v>0</v>
      </c>
      <c r="AL27" s="48">
        <f t="shared" si="40"/>
        <v>0</v>
      </c>
      <c r="AM27" s="48">
        <f t="shared" si="41"/>
        <v>0</v>
      </c>
      <c r="AN27" s="48">
        <f t="shared" si="42"/>
        <v>0</v>
      </c>
      <c r="AO27" s="48">
        <f t="shared" si="43"/>
        <v>0</v>
      </c>
      <c r="AP27" s="48">
        <f t="shared" si="44"/>
        <v>0</v>
      </c>
      <c r="AQ27" s="41">
        <f t="shared" si="45"/>
        <v>0</v>
      </c>
      <c r="AR27" s="41">
        <f t="shared" si="46"/>
        <v>10</v>
      </c>
      <c r="AS27" s="48">
        <f t="shared" si="47"/>
        <v>0</v>
      </c>
      <c r="AT27" s="48">
        <f t="shared" si="48"/>
        <v>0</v>
      </c>
      <c r="AU27" s="48">
        <f t="shared" si="49"/>
        <v>0</v>
      </c>
      <c r="AV27" s="48">
        <f t="shared" si="50"/>
        <v>0</v>
      </c>
      <c r="AW27" s="48">
        <f t="shared" si="51"/>
        <v>0</v>
      </c>
      <c r="AX27" s="48">
        <f t="shared" si="52"/>
        <v>0</v>
      </c>
      <c r="AY27" s="48">
        <f t="shared" si="53"/>
        <v>0</v>
      </c>
      <c r="AZ27" s="48">
        <f t="shared" si="54"/>
        <v>0</v>
      </c>
      <c r="BA27" s="48">
        <f t="shared" si="55"/>
        <v>0</v>
      </c>
      <c r="BB27" s="48">
        <f t="shared" si="56"/>
        <v>0</v>
      </c>
      <c r="BC27" s="41">
        <f t="shared" si="57"/>
        <v>0</v>
      </c>
      <c r="BD27" s="44">
        <f t="shared" si="58"/>
        <v>0</v>
      </c>
      <c r="BE27" s="58">
        <f t="shared" si="59"/>
        <v>0</v>
      </c>
      <c r="BF27" s="58"/>
    </row>
    <row r="28" spans="2:58" s="8" customFormat="1" ht="12.75" hidden="1">
      <c r="B28" s="68">
        <f t="shared" si="3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31"/>
        <v>0</v>
      </c>
      <c r="Z28" s="49">
        <f>IF(Y28=0,0,LOOKUP(Y28,Bodování!$A$2:$A$101,Bodování!$B$2:$B$101))</f>
        <v>0</v>
      </c>
      <c r="AA28" s="49">
        <f t="shared" si="32"/>
        <v>0</v>
      </c>
      <c r="AB28" s="49">
        <f>IF(AA28=0,0,LOOKUP(AA28,Bodování!$A$2:$A$101,Bodování!$B$2:$B$101))</f>
        <v>0</v>
      </c>
      <c r="AC28" s="50">
        <f t="shared" si="33"/>
      </c>
      <c r="AD28" s="51">
        <f t="shared" si="34"/>
      </c>
      <c r="AE28" s="36"/>
      <c r="AF28" s="17"/>
      <c r="AG28" s="48">
        <f t="shared" si="35"/>
        <v>0</v>
      </c>
      <c r="AH28" s="48">
        <f t="shared" si="36"/>
        <v>0</v>
      </c>
      <c r="AI28" s="48">
        <f t="shared" si="37"/>
        <v>0</v>
      </c>
      <c r="AJ28" s="48">
        <f t="shared" si="38"/>
        <v>0</v>
      </c>
      <c r="AK28" s="48">
        <f t="shared" si="39"/>
        <v>0</v>
      </c>
      <c r="AL28" s="48">
        <f t="shared" si="40"/>
        <v>0</v>
      </c>
      <c r="AM28" s="48">
        <f t="shared" si="41"/>
        <v>0</v>
      </c>
      <c r="AN28" s="48">
        <f t="shared" si="42"/>
        <v>0</v>
      </c>
      <c r="AO28" s="48">
        <f t="shared" si="43"/>
        <v>0</v>
      </c>
      <c r="AP28" s="48">
        <f t="shared" si="44"/>
        <v>0</v>
      </c>
      <c r="AQ28" s="41">
        <f t="shared" si="45"/>
        <v>0</v>
      </c>
      <c r="AR28" s="41">
        <f t="shared" si="46"/>
        <v>10</v>
      </c>
      <c r="AS28" s="48">
        <f t="shared" si="47"/>
        <v>0</v>
      </c>
      <c r="AT28" s="48">
        <f t="shared" si="48"/>
        <v>0</v>
      </c>
      <c r="AU28" s="48">
        <f t="shared" si="49"/>
        <v>0</v>
      </c>
      <c r="AV28" s="48">
        <f t="shared" si="50"/>
        <v>0</v>
      </c>
      <c r="AW28" s="48">
        <f t="shared" si="51"/>
        <v>0</v>
      </c>
      <c r="AX28" s="48">
        <f t="shared" si="52"/>
        <v>0</v>
      </c>
      <c r="AY28" s="48">
        <f t="shared" si="53"/>
        <v>0</v>
      </c>
      <c r="AZ28" s="48">
        <f t="shared" si="54"/>
        <v>0</v>
      </c>
      <c r="BA28" s="48">
        <f t="shared" si="55"/>
        <v>0</v>
      </c>
      <c r="BB28" s="48">
        <f t="shared" si="56"/>
        <v>0</v>
      </c>
      <c r="BC28" s="41">
        <f t="shared" si="57"/>
        <v>0</v>
      </c>
      <c r="BD28" s="44">
        <f t="shared" si="58"/>
        <v>0</v>
      </c>
      <c r="BE28" s="58">
        <f t="shared" si="59"/>
        <v>0</v>
      </c>
      <c r="BF28" s="58"/>
    </row>
    <row r="29" spans="2:58" s="8" customFormat="1" ht="12.75" hidden="1">
      <c r="B29" s="68">
        <f t="shared" si="3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31"/>
        <v>0</v>
      </c>
      <c r="Z29" s="49">
        <f>IF(Y29=0,0,LOOKUP(Y29,Bodování!$A$2:$A$101,Bodování!$B$2:$B$101))</f>
        <v>0</v>
      </c>
      <c r="AA29" s="49">
        <f t="shared" si="32"/>
        <v>0</v>
      </c>
      <c r="AB29" s="49">
        <f>IF(AA29=0,0,LOOKUP(AA29,Bodování!$A$2:$A$101,Bodování!$B$2:$B$101))</f>
        <v>0</v>
      </c>
      <c r="AC29" s="50">
        <f t="shared" si="33"/>
      </c>
      <c r="AD29" s="51">
        <f t="shared" si="34"/>
      </c>
      <c r="AE29" s="36"/>
      <c r="AF29" s="17"/>
      <c r="AG29" s="48">
        <f t="shared" si="35"/>
        <v>0</v>
      </c>
      <c r="AH29" s="48">
        <f t="shared" si="36"/>
        <v>0</v>
      </c>
      <c r="AI29" s="48">
        <f t="shared" si="37"/>
        <v>0</v>
      </c>
      <c r="AJ29" s="48">
        <f t="shared" si="38"/>
        <v>0</v>
      </c>
      <c r="AK29" s="48">
        <f t="shared" si="39"/>
        <v>0</v>
      </c>
      <c r="AL29" s="48">
        <f t="shared" si="40"/>
        <v>0</v>
      </c>
      <c r="AM29" s="48">
        <f t="shared" si="41"/>
        <v>0</v>
      </c>
      <c r="AN29" s="48">
        <f t="shared" si="42"/>
        <v>0</v>
      </c>
      <c r="AO29" s="48">
        <f t="shared" si="43"/>
        <v>0</v>
      </c>
      <c r="AP29" s="48">
        <f t="shared" si="44"/>
        <v>0</v>
      </c>
      <c r="AQ29" s="41">
        <f t="shared" si="45"/>
        <v>0</v>
      </c>
      <c r="AR29" s="41">
        <f t="shared" si="46"/>
        <v>10</v>
      </c>
      <c r="AS29" s="48">
        <f t="shared" si="47"/>
        <v>0</v>
      </c>
      <c r="AT29" s="48">
        <f t="shared" si="48"/>
        <v>0</v>
      </c>
      <c r="AU29" s="48">
        <f t="shared" si="49"/>
        <v>0</v>
      </c>
      <c r="AV29" s="48">
        <f t="shared" si="50"/>
        <v>0</v>
      </c>
      <c r="AW29" s="48">
        <f t="shared" si="51"/>
        <v>0</v>
      </c>
      <c r="AX29" s="48">
        <f t="shared" si="52"/>
        <v>0</v>
      </c>
      <c r="AY29" s="48">
        <f t="shared" si="53"/>
        <v>0</v>
      </c>
      <c r="AZ29" s="48">
        <f t="shared" si="54"/>
        <v>0</v>
      </c>
      <c r="BA29" s="48">
        <f t="shared" si="55"/>
        <v>0</v>
      </c>
      <c r="BB29" s="48">
        <f t="shared" si="56"/>
        <v>0</v>
      </c>
      <c r="BC29" s="41">
        <f t="shared" si="57"/>
        <v>0</v>
      </c>
      <c r="BD29" s="44">
        <f t="shared" si="58"/>
        <v>0</v>
      </c>
      <c r="BE29" s="58">
        <f t="shared" si="59"/>
        <v>0</v>
      </c>
      <c r="BF29" s="58"/>
    </row>
    <row r="30" spans="2:58" s="8" customFormat="1" ht="12.75" hidden="1">
      <c r="B30" s="68">
        <f t="shared" si="3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31"/>
        <v>0</v>
      </c>
      <c r="Z30" s="49">
        <f>IF(Y30=0,0,LOOKUP(Y30,Bodování!$A$2:$A$101,Bodování!$B$2:$B$101))</f>
        <v>0</v>
      </c>
      <c r="AA30" s="49">
        <f t="shared" si="32"/>
        <v>0</v>
      </c>
      <c r="AB30" s="49">
        <f>IF(AA30=0,0,LOOKUP(AA30,Bodování!$A$2:$A$101,Bodování!$B$2:$B$101))</f>
        <v>0</v>
      </c>
      <c r="AC30" s="50">
        <f t="shared" si="33"/>
      </c>
      <c r="AD30" s="51">
        <f t="shared" si="34"/>
      </c>
      <c r="AE30" s="36"/>
      <c r="AF30" s="17"/>
      <c r="AG30" s="48">
        <f t="shared" si="35"/>
        <v>0</v>
      </c>
      <c r="AH30" s="48">
        <f t="shared" si="36"/>
        <v>0</v>
      </c>
      <c r="AI30" s="48">
        <f t="shared" si="37"/>
        <v>0</v>
      </c>
      <c r="AJ30" s="48">
        <f t="shared" si="38"/>
        <v>0</v>
      </c>
      <c r="AK30" s="48">
        <f t="shared" si="39"/>
        <v>0</v>
      </c>
      <c r="AL30" s="48">
        <f t="shared" si="40"/>
        <v>0</v>
      </c>
      <c r="AM30" s="48">
        <f t="shared" si="41"/>
        <v>0</v>
      </c>
      <c r="AN30" s="48">
        <f t="shared" si="42"/>
        <v>0</v>
      </c>
      <c r="AO30" s="48">
        <f t="shared" si="43"/>
        <v>0</v>
      </c>
      <c r="AP30" s="48">
        <f t="shared" si="44"/>
        <v>0</v>
      </c>
      <c r="AQ30" s="41">
        <f t="shared" si="45"/>
        <v>0</v>
      </c>
      <c r="AR30" s="41">
        <f t="shared" si="46"/>
        <v>10</v>
      </c>
      <c r="AS30" s="48">
        <f t="shared" si="47"/>
        <v>0</v>
      </c>
      <c r="AT30" s="48">
        <f t="shared" si="48"/>
        <v>0</v>
      </c>
      <c r="AU30" s="48">
        <f t="shared" si="49"/>
        <v>0</v>
      </c>
      <c r="AV30" s="48">
        <f t="shared" si="50"/>
        <v>0</v>
      </c>
      <c r="AW30" s="48">
        <f t="shared" si="51"/>
        <v>0</v>
      </c>
      <c r="AX30" s="48">
        <f t="shared" si="52"/>
        <v>0</v>
      </c>
      <c r="AY30" s="48">
        <f t="shared" si="53"/>
        <v>0</v>
      </c>
      <c r="AZ30" s="48">
        <f t="shared" si="54"/>
        <v>0</v>
      </c>
      <c r="BA30" s="48">
        <f t="shared" si="55"/>
        <v>0</v>
      </c>
      <c r="BB30" s="48">
        <f t="shared" si="56"/>
        <v>0</v>
      </c>
      <c r="BC30" s="41">
        <f t="shared" si="57"/>
        <v>0</v>
      </c>
      <c r="BD30" s="44">
        <f t="shared" si="58"/>
        <v>0</v>
      </c>
      <c r="BE30" s="58">
        <f t="shared" si="59"/>
        <v>0</v>
      </c>
      <c r="BF30" s="58"/>
    </row>
    <row r="31" spans="2:58" s="8" customFormat="1" ht="12.75" hidden="1">
      <c r="B31" s="68">
        <f t="shared" si="3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31"/>
        <v>0</v>
      </c>
      <c r="Z31" s="49">
        <f>IF(Y31=0,0,LOOKUP(Y31,Bodování!$A$2:$A$101,Bodování!$B$2:$B$101))</f>
        <v>0</v>
      </c>
      <c r="AA31" s="49">
        <f t="shared" si="32"/>
        <v>0</v>
      </c>
      <c r="AB31" s="49">
        <f>IF(AA31=0,0,LOOKUP(AA31,Bodování!$A$2:$A$101,Bodování!$B$2:$B$101))</f>
        <v>0</v>
      </c>
      <c r="AC31" s="50">
        <f t="shared" si="33"/>
      </c>
      <c r="AD31" s="51">
        <f t="shared" si="34"/>
      </c>
      <c r="AE31" s="36"/>
      <c r="AF31" s="17"/>
      <c r="AG31" s="48">
        <f t="shared" si="35"/>
        <v>0</v>
      </c>
      <c r="AH31" s="48">
        <f t="shared" si="36"/>
        <v>0</v>
      </c>
      <c r="AI31" s="48">
        <f t="shared" si="37"/>
        <v>0</v>
      </c>
      <c r="AJ31" s="48">
        <f t="shared" si="38"/>
        <v>0</v>
      </c>
      <c r="AK31" s="48">
        <f t="shared" si="39"/>
        <v>0</v>
      </c>
      <c r="AL31" s="48">
        <f t="shared" si="40"/>
        <v>0</v>
      </c>
      <c r="AM31" s="48">
        <f t="shared" si="41"/>
        <v>0</v>
      </c>
      <c r="AN31" s="48">
        <f t="shared" si="42"/>
        <v>0</v>
      </c>
      <c r="AO31" s="48">
        <f t="shared" si="43"/>
        <v>0</v>
      </c>
      <c r="AP31" s="48">
        <f t="shared" si="44"/>
        <v>0</v>
      </c>
      <c r="AQ31" s="41">
        <f t="shared" si="45"/>
        <v>0</v>
      </c>
      <c r="AR31" s="41">
        <f t="shared" si="46"/>
        <v>10</v>
      </c>
      <c r="AS31" s="48">
        <f t="shared" si="47"/>
        <v>0</v>
      </c>
      <c r="AT31" s="48">
        <f t="shared" si="48"/>
        <v>0</v>
      </c>
      <c r="AU31" s="48">
        <f t="shared" si="49"/>
        <v>0</v>
      </c>
      <c r="AV31" s="48">
        <f t="shared" si="50"/>
        <v>0</v>
      </c>
      <c r="AW31" s="48">
        <f t="shared" si="51"/>
        <v>0</v>
      </c>
      <c r="AX31" s="48">
        <f t="shared" si="52"/>
        <v>0</v>
      </c>
      <c r="AY31" s="48">
        <f t="shared" si="53"/>
        <v>0</v>
      </c>
      <c r="AZ31" s="48">
        <f t="shared" si="54"/>
        <v>0</v>
      </c>
      <c r="BA31" s="48">
        <f t="shared" si="55"/>
        <v>0</v>
      </c>
      <c r="BB31" s="48">
        <f t="shared" si="56"/>
        <v>0</v>
      </c>
      <c r="BC31" s="41">
        <f t="shared" si="57"/>
        <v>0</v>
      </c>
      <c r="BD31" s="44">
        <f t="shared" si="58"/>
        <v>0</v>
      </c>
      <c r="BE31" s="58">
        <f t="shared" si="59"/>
        <v>0</v>
      </c>
      <c r="BF31" s="58"/>
    </row>
    <row r="32" spans="2:58" s="8" customFormat="1" ht="12.75" hidden="1">
      <c r="B32" s="68">
        <f t="shared" si="3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31"/>
        <v>0</v>
      </c>
      <c r="Z32" s="49">
        <f>IF(Y32=0,0,LOOKUP(Y32,Bodování!$A$2:$A$101,Bodování!$B$2:$B$101))</f>
        <v>0</v>
      </c>
      <c r="AA32" s="49">
        <f t="shared" si="32"/>
        <v>0</v>
      </c>
      <c r="AB32" s="49">
        <f>IF(AA32=0,0,LOOKUP(AA32,Bodování!$A$2:$A$101,Bodování!$B$2:$B$101))</f>
        <v>0</v>
      </c>
      <c r="AC32" s="50">
        <f t="shared" si="33"/>
      </c>
      <c r="AD32" s="51">
        <f t="shared" si="34"/>
      </c>
      <c r="AE32" s="36"/>
      <c r="AF32" s="17"/>
      <c r="AG32" s="48">
        <f t="shared" si="35"/>
        <v>0</v>
      </c>
      <c r="AH32" s="48">
        <f t="shared" si="36"/>
        <v>0</v>
      </c>
      <c r="AI32" s="48">
        <f t="shared" si="37"/>
        <v>0</v>
      </c>
      <c r="AJ32" s="48">
        <f t="shared" si="38"/>
        <v>0</v>
      </c>
      <c r="AK32" s="48">
        <f t="shared" si="39"/>
        <v>0</v>
      </c>
      <c r="AL32" s="48">
        <f t="shared" si="40"/>
        <v>0</v>
      </c>
      <c r="AM32" s="48">
        <f t="shared" si="41"/>
        <v>0</v>
      </c>
      <c r="AN32" s="48">
        <f t="shared" si="42"/>
        <v>0</v>
      </c>
      <c r="AO32" s="48">
        <f t="shared" si="43"/>
        <v>0</v>
      </c>
      <c r="AP32" s="48">
        <f t="shared" si="44"/>
        <v>0</v>
      </c>
      <c r="AQ32" s="41">
        <f t="shared" si="45"/>
        <v>0</v>
      </c>
      <c r="AR32" s="41">
        <f t="shared" si="46"/>
        <v>10</v>
      </c>
      <c r="AS32" s="48">
        <f t="shared" si="47"/>
        <v>0</v>
      </c>
      <c r="AT32" s="48">
        <f t="shared" si="48"/>
        <v>0</v>
      </c>
      <c r="AU32" s="48">
        <f t="shared" si="49"/>
        <v>0</v>
      </c>
      <c r="AV32" s="48">
        <f t="shared" si="50"/>
        <v>0</v>
      </c>
      <c r="AW32" s="48">
        <f t="shared" si="51"/>
        <v>0</v>
      </c>
      <c r="AX32" s="48">
        <f t="shared" si="52"/>
        <v>0</v>
      </c>
      <c r="AY32" s="48">
        <f t="shared" si="53"/>
        <v>0</v>
      </c>
      <c r="AZ32" s="48">
        <f t="shared" si="54"/>
        <v>0</v>
      </c>
      <c r="BA32" s="48">
        <f t="shared" si="55"/>
        <v>0</v>
      </c>
      <c r="BB32" s="48">
        <f t="shared" si="56"/>
        <v>0</v>
      </c>
      <c r="BC32" s="41">
        <f t="shared" si="57"/>
        <v>0</v>
      </c>
      <c r="BD32" s="44">
        <f t="shared" si="58"/>
        <v>0</v>
      </c>
      <c r="BE32" s="58">
        <f t="shared" si="59"/>
        <v>0</v>
      </c>
      <c r="BF32" s="58"/>
    </row>
    <row r="33" spans="2:58" s="8" customFormat="1" ht="12.75" hidden="1">
      <c r="B33" s="68">
        <f t="shared" si="3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1"/>
        <v>0</v>
      </c>
      <c r="Z33" s="49">
        <f>IF(Y33=0,0,LOOKUP(Y33,Bodování!$A$2:$A$101,Bodování!$B$2:$B$101))</f>
        <v>0</v>
      </c>
      <c r="AA33" s="49">
        <f t="shared" si="32"/>
        <v>0</v>
      </c>
      <c r="AB33" s="49">
        <f>IF(AA33=0,0,LOOKUP(AA33,Bodování!$A$2:$A$101,Bodování!$B$2:$B$101))</f>
        <v>0</v>
      </c>
      <c r="AC33" s="50">
        <f t="shared" si="33"/>
      </c>
      <c r="AD33" s="51">
        <f t="shared" si="34"/>
      </c>
      <c r="AE33" s="36"/>
      <c r="AF33" s="17"/>
      <c r="AG33" s="48">
        <f t="shared" si="35"/>
        <v>0</v>
      </c>
      <c r="AH33" s="48">
        <f t="shared" si="36"/>
        <v>0</v>
      </c>
      <c r="AI33" s="48">
        <f t="shared" si="37"/>
        <v>0</v>
      </c>
      <c r="AJ33" s="48">
        <f t="shared" si="38"/>
        <v>0</v>
      </c>
      <c r="AK33" s="48">
        <f t="shared" si="39"/>
        <v>0</v>
      </c>
      <c r="AL33" s="48">
        <f t="shared" si="40"/>
        <v>0</v>
      </c>
      <c r="AM33" s="48">
        <f t="shared" si="41"/>
        <v>0</v>
      </c>
      <c r="AN33" s="48">
        <f t="shared" si="42"/>
        <v>0</v>
      </c>
      <c r="AO33" s="48">
        <f t="shared" si="43"/>
        <v>0</v>
      </c>
      <c r="AP33" s="48">
        <f t="shared" si="44"/>
        <v>0</v>
      </c>
      <c r="AQ33" s="41">
        <f t="shared" si="45"/>
        <v>0</v>
      </c>
      <c r="AR33" s="41">
        <f t="shared" si="46"/>
        <v>10</v>
      </c>
      <c r="AS33" s="48">
        <f t="shared" si="47"/>
        <v>0</v>
      </c>
      <c r="AT33" s="48">
        <f t="shared" si="48"/>
        <v>0</v>
      </c>
      <c r="AU33" s="48">
        <f t="shared" si="49"/>
        <v>0</v>
      </c>
      <c r="AV33" s="48">
        <f t="shared" si="50"/>
        <v>0</v>
      </c>
      <c r="AW33" s="48">
        <f t="shared" si="51"/>
        <v>0</v>
      </c>
      <c r="AX33" s="48">
        <f t="shared" si="52"/>
        <v>0</v>
      </c>
      <c r="AY33" s="48">
        <f t="shared" si="53"/>
        <v>0</v>
      </c>
      <c r="AZ33" s="48">
        <f t="shared" si="54"/>
        <v>0</v>
      </c>
      <c r="BA33" s="48">
        <f t="shared" si="55"/>
        <v>0</v>
      </c>
      <c r="BB33" s="48">
        <f t="shared" si="56"/>
        <v>0</v>
      </c>
      <c r="BC33" s="41">
        <f t="shared" si="57"/>
        <v>0</v>
      </c>
      <c r="BD33" s="44">
        <f t="shared" si="58"/>
        <v>0</v>
      </c>
      <c r="BE33" s="58">
        <f t="shared" si="59"/>
        <v>0</v>
      </c>
      <c r="BF33" s="58"/>
    </row>
    <row r="34" spans="2:58" s="8" customFormat="1" ht="12.75" hidden="1">
      <c r="B34" s="68">
        <f t="shared" si="3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1"/>
        <v>0</v>
      </c>
      <c r="Z34" s="49">
        <f>IF(Y34=0,0,LOOKUP(Y34,Bodování!$A$2:$A$101,Bodování!$B$2:$B$101))</f>
        <v>0</v>
      </c>
      <c r="AA34" s="49">
        <f t="shared" si="32"/>
        <v>0</v>
      </c>
      <c r="AB34" s="49">
        <f>IF(AA34=0,0,LOOKUP(AA34,Bodování!$A$2:$A$101,Bodování!$B$2:$B$101))</f>
        <v>0</v>
      </c>
      <c r="AC34" s="50">
        <f t="shared" si="33"/>
      </c>
      <c r="AD34" s="51">
        <f t="shared" si="34"/>
      </c>
      <c r="AE34" s="36"/>
      <c r="AF34" s="17"/>
      <c r="AG34" s="48">
        <f t="shared" si="35"/>
        <v>0</v>
      </c>
      <c r="AH34" s="48">
        <f t="shared" si="36"/>
        <v>0</v>
      </c>
      <c r="AI34" s="48">
        <f t="shared" si="37"/>
        <v>0</v>
      </c>
      <c r="AJ34" s="48">
        <f t="shared" si="38"/>
        <v>0</v>
      </c>
      <c r="AK34" s="48">
        <f t="shared" si="39"/>
        <v>0</v>
      </c>
      <c r="AL34" s="48">
        <f t="shared" si="40"/>
        <v>0</v>
      </c>
      <c r="AM34" s="48">
        <f t="shared" si="41"/>
        <v>0</v>
      </c>
      <c r="AN34" s="48">
        <f t="shared" si="42"/>
        <v>0</v>
      </c>
      <c r="AO34" s="48">
        <f t="shared" si="43"/>
        <v>0</v>
      </c>
      <c r="AP34" s="48">
        <f t="shared" si="44"/>
        <v>0</v>
      </c>
      <c r="AQ34" s="41">
        <f t="shared" si="45"/>
        <v>0</v>
      </c>
      <c r="AR34" s="41">
        <f t="shared" si="46"/>
        <v>10</v>
      </c>
      <c r="AS34" s="48">
        <f t="shared" si="47"/>
        <v>0</v>
      </c>
      <c r="AT34" s="48">
        <f t="shared" si="48"/>
        <v>0</v>
      </c>
      <c r="AU34" s="48">
        <f t="shared" si="49"/>
        <v>0</v>
      </c>
      <c r="AV34" s="48">
        <f t="shared" si="50"/>
        <v>0</v>
      </c>
      <c r="AW34" s="48">
        <f t="shared" si="51"/>
        <v>0</v>
      </c>
      <c r="AX34" s="48">
        <f t="shared" si="52"/>
        <v>0</v>
      </c>
      <c r="AY34" s="48">
        <f t="shared" si="53"/>
        <v>0</v>
      </c>
      <c r="AZ34" s="48">
        <f t="shared" si="54"/>
        <v>0</v>
      </c>
      <c r="BA34" s="48">
        <f t="shared" si="55"/>
        <v>0</v>
      </c>
      <c r="BB34" s="48">
        <f t="shared" si="56"/>
        <v>0</v>
      </c>
      <c r="BC34" s="41">
        <f t="shared" si="57"/>
        <v>0</v>
      </c>
      <c r="BD34" s="44">
        <f t="shared" si="58"/>
        <v>0</v>
      </c>
      <c r="BE34" s="58">
        <f t="shared" si="59"/>
        <v>0</v>
      </c>
      <c r="BF34" s="58"/>
    </row>
    <row r="35" spans="2:58" s="8" customFormat="1" ht="12.75" hidden="1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1"/>
        <v>0</v>
      </c>
      <c r="Z35" s="49">
        <f>IF(Y35=0,0,LOOKUP(Y35,Bodování!$A$2:$A$101,Bodování!$B$2:$B$101))</f>
        <v>0</v>
      </c>
      <c r="AA35" s="49">
        <f t="shared" si="32"/>
        <v>0</v>
      </c>
      <c r="AB35" s="49">
        <f>IF(AA35=0,0,LOOKUP(AA35,Bodování!$A$2:$A$101,Bodování!$B$2:$B$101))</f>
        <v>0</v>
      </c>
      <c r="AC35" s="50">
        <f t="shared" si="33"/>
      </c>
      <c r="AD35" s="51">
        <f t="shared" si="34"/>
      </c>
      <c r="AE35" s="36"/>
      <c r="AF35" s="17"/>
      <c r="AG35" s="48">
        <f t="shared" si="35"/>
        <v>0</v>
      </c>
      <c r="AH35" s="48">
        <f t="shared" si="36"/>
        <v>0</v>
      </c>
      <c r="AI35" s="48">
        <f t="shared" si="37"/>
        <v>0</v>
      </c>
      <c r="AJ35" s="48">
        <f t="shared" si="38"/>
        <v>0</v>
      </c>
      <c r="AK35" s="48">
        <f t="shared" si="39"/>
        <v>0</v>
      </c>
      <c r="AL35" s="48">
        <f t="shared" si="40"/>
        <v>0</v>
      </c>
      <c r="AM35" s="48">
        <f t="shared" si="41"/>
        <v>0</v>
      </c>
      <c r="AN35" s="48">
        <f t="shared" si="42"/>
        <v>0</v>
      </c>
      <c r="AO35" s="48">
        <f t="shared" si="43"/>
        <v>0</v>
      </c>
      <c r="AP35" s="48">
        <f t="shared" si="44"/>
        <v>0</v>
      </c>
      <c r="AQ35" s="41">
        <f t="shared" si="45"/>
        <v>0</v>
      </c>
      <c r="AR35" s="41">
        <f t="shared" si="46"/>
        <v>10</v>
      </c>
      <c r="AS35" s="48">
        <f t="shared" si="47"/>
        <v>0</v>
      </c>
      <c r="AT35" s="48">
        <f t="shared" si="48"/>
        <v>0</v>
      </c>
      <c r="AU35" s="48">
        <f t="shared" si="49"/>
        <v>0</v>
      </c>
      <c r="AV35" s="48">
        <f t="shared" si="50"/>
        <v>0</v>
      </c>
      <c r="AW35" s="48">
        <f t="shared" si="51"/>
        <v>0</v>
      </c>
      <c r="AX35" s="48">
        <f t="shared" si="52"/>
        <v>0</v>
      </c>
      <c r="AY35" s="48">
        <f t="shared" si="53"/>
        <v>0</v>
      </c>
      <c r="AZ35" s="48">
        <f t="shared" si="54"/>
        <v>0</v>
      </c>
      <c r="BA35" s="48">
        <f t="shared" si="55"/>
        <v>0</v>
      </c>
      <c r="BB35" s="48">
        <f t="shared" si="56"/>
        <v>0</v>
      </c>
      <c r="BC35" s="41">
        <f t="shared" si="57"/>
        <v>0</v>
      </c>
      <c r="BD35" s="44">
        <f t="shared" si="58"/>
        <v>0</v>
      </c>
      <c r="BE35" s="58">
        <f t="shared" si="59"/>
        <v>0</v>
      </c>
      <c r="BF35" s="58"/>
    </row>
    <row r="36" spans="2:58" s="8" customFormat="1" ht="12.75" hidden="1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1"/>
        <v>0</v>
      </c>
      <c r="Z36" s="49">
        <f>IF(Y36=0,0,LOOKUP(Y36,Bodování!$A$2:$A$101,Bodování!$B$2:$B$101))</f>
        <v>0</v>
      </c>
      <c r="AA36" s="49">
        <f t="shared" si="32"/>
        <v>0</v>
      </c>
      <c r="AB36" s="49">
        <f>IF(AA36=0,0,LOOKUP(AA36,Bodování!$A$2:$A$101,Bodování!$B$2:$B$101))</f>
        <v>0</v>
      </c>
      <c r="AC36" s="50">
        <f t="shared" si="33"/>
      </c>
      <c r="AD36" s="51">
        <f t="shared" si="34"/>
      </c>
      <c r="AE36" s="36"/>
      <c r="AF36" s="17"/>
      <c r="AG36" s="48">
        <f t="shared" si="35"/>
        <v>0</v>
      </c>
      <c r="AH36" s="48">
        <f t="shared" si="36"/>
        <v>0</v>
      </c>
      <c r="AI36" s="48">
        <f t="shared" si="37"/>
        <v>0</v>
      </c>
      <c r="AJ36" s="48">
        <f t="shared" si="38"/>
        <v>0</v>
      </c>
      <c r="AK36" s="48">
        <f t="shared" si="39"/>
        <v>0</v>
      </c>
      <c r="AL36" s="48">
        <f t="shared" si="40"/>
        <v>0</v>
      </c>
      <c r="AM36" s="48">
        <f t="shared" si="41"/>
        <v>0</v>
      </c>
      <c r="AN36" s="48">
        <f t="shared" si="42"/>
        <v>0</v>
      </c>
      <c r="AO36" s="48">
        <f t="shared" si="43"/>
        <v>0</v>
      </c>
      <c r="AP36" s="48">
        <f t="shared" si="44"/>
        <v>0</v>
      </c>
      <c r="AQ36" s="41">
        <f t="shared" si="45"/>
        <v>0</v>
      </c>
      <c r="AR36" s="41">
        <f t="shared" si="46"/>
        <v>10</v>
      </c>
      <c r="AS36" s="48">
        <f t="shared" si="47"/>
        <v>0</v>
      </c>
      <c r="AT36" s="48">
        <f t="shared" si="48"/>
        <v>0</v>
      </c>
      <c r="AU36" s="48">
        <f t="shared" si="49"/>
        <v>0</v>
      </c>
      <c r="AV36" s="48">
        <f t="shared" si="50"/>
        <v>0</v>
      </c>
      <c r="AW36" s="48">
        <f t="shared" si="51"/>
        <v>0</v>
      </c>
      <c r="AX36" s="48">
        <f t="shared" si="52"/>
        <v>0</v>
      </c>
      <c r="AY36" s="48">
        <f t="shared" si="53"/>
        <v>0</v>
      </c>
      <c r="AZ36" s="48">
        <f t="shared" si="54"/>
        <v>0</v>
      </c>
      <c r="BA36" s="48">
        <f t="shared" si="55"/>
        <v>0</v>
      </c>
      <c r="BB36" s="48">
        <f t="shared" si="56"/>
        <v>0</v>
      </c>
      <c r="BC36" s="41">
        <f t="shared" si="57"/>
        <v>0</v>
      </c>
      <c r="BD36" s="44">
        <f t="shared" si="58"/>
        <v>0</v>
      </c>
      <c r="BE36" s="58">
        <f t="shared" si="59"/>
        <v>0</v>
      </c>
      <c r="BF36" s="58"/>
    </row>
    <row r="37" spans="2:58" s="8" customFormat="1" ht="12.75" hidden="1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1"/>
        <v>0</v>
      </c>
      <c r="Z37" s="49">
        <f>IF(Y37=0,0,LOOKUP(Y37,Bodování!$A$2:$A$101,Bodování!$B$2:$B$101))</f>
        <v>0</v>
      </c>
      <c r="AA37" s="49">
        <f t="shared" si="32"/>
        <v>0</v>
      </c>
      <c r="AB37" s="49">
        <f>IF(AA37=0,0,LOOKUP(AA37,Bodování!$A$2:$A$101,Bodování!$B$2:$B$101))</f>
        <v>0</v>
      </c>
      <c r="AC37" s="50">
        <f t="shared" si="33"/>
      </c>
      <c r="AD37" s="51">
        <f t="shared" si="34"/>
      </c>
      <c r="AE37" s="36"/>
      <c r="AF37" s="17"/>
      <c r="AG37" s="48">
        <f t="shared" si="35"/>
        <v>0</v>
      </c>
      <c r="AH37" s="48">
        <f t="shared" si="36"/>
        <v>0</v>
      </c>
      <c r="AI37" s="48">
        <f t="shared" si="37"/>
        <v>0</v>
      </c>
      <c r="AJ37" s="48">
        <f t="shared" si="38"/>
        <v>0</v>
      </c>
      <c r="AK37" s="48">
        <f t="shared" si="39"/>
        <v>0</v>
      </c>
      <c r="AL37" s="48">
        <f t="shared" si="40"/>
        <v>0</v>
      </c>
      <c r="AM37" s="48">
        <f t="shared" si="41"/>
        <v>0</v>
      </c>
      <c r="AN37" s="48">
        <f t="shared" si="42"/>
        <v>0</v>
      </c>
      <c r="AO37" s="48">
        <f t="shared" si="43"/>
        <v>0</v>
      </c>
      <c r="AP37" s="48">
        <f t="shared" si="44"/>
        <v>0</v>
      </c>
      <c r="AQ37" s="41">
        <f t="shared" si="45"/>
        <v>0</v>
      </c>
      <c r="AR37" s="41">
        <f t="shared" si="46"/>
        <v>10</v>
      </c>
      <c r="AS37" s="48">
        <f t="shared" si="47"/>
        <v>0</v>
      </c>
      <c r="AT37" s="48">
        <f t="shared" si="48"/>
        <v>0</v>
      </c>
      <c r="AU37" s="48">
        <f t="shared" si="49"/>
        <v>0</v>
      </c>
      <c r="AV37" s="48">
        <f t="shared" si="50"/>
        <v>0</v>
      </c>
      <c r="AW37" s="48">
        <f t="shared" si="51"/>
        <v>0</v>
      </c>
      <c r="AX37" s="48">
        <f t="shared" si="52"/>
        <v>0</v>
      </c>
      <c r="AY37" s="48">
        <f t="shared" si="53"/>
        <v>0</v>
      </c>
      <c r="AZ37" s="48">
        <f t="shared" si="54"/>
        <v>0</v>
      </c>
      <c r="BA37" s="48">
        <f t="shared" si="55"/>
        <v>0</v>
      </c>
      <c r="BB37" s="48">
        <f t="shared" si="56"/>
        <v>0</v>
      </c>
      <c r="BC37" s="41">
        <f t="shared" si="57"/>
        <v>0</v>
      </c>
      <c r="BD37" s="44">
        <f t="shared" si="58"/>
        <v>0</v>
      </c>
      <c r="BE37" s="58">
        <f t="shared" si="59"/>
        <v>0</v>
      </c>
      <c r="BF37" s="58"/>
    </row>
    <row r="38" spans="2:58" s="8" customFormat="1" ht="12.75" hidden="1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1"/>
        <v>0</v>
      </c>
      <c r="Z38" s="49">
        <f>IF(Y38=0,0,LOOKUP(Y38,Bodování!$A$2:$A$101,Bodování!$B$2:$B$101))</f>
        <v>0</v>
      </c>
      <c r="AA38" s="49">
        <f t="shared" si="32"/>
        <v>0</v>
      </c>
      <c r="AB38" s="49">
        <f>IF(AA38=0,0,LOOKUP(AA38,Bodování!$A$2:$A$101,Bodování!$B$2:$B$101))</f>
        <v>0</v>
      </c>
      <c r="AC38" s="50">
        <f t="shared" si="33"/>
      </c>
      <c r="AD38" s="51">
        <f t="shared" si="34"/>
      </c>
      <c r="AE38" s="36"/>
      <c r="AF38" s="17"/>
      <c r="AG38" s="48">
        <f t="shared" si="35"/>
        <v>0</v>
      </c>
      <c r="AH38" s="48">
        <f t="shared" si="36"/>
        <v>0</v>
      </c>
      <c r="AI38" s="48">
        <f t="shared" si="37"/>
        <v>0</v>
      </c>
      <c r="AJ38" s="48">
        <f t="shared" si="38"/>
        <v>0</v>
      </c>
      <c r="AK38" s="48">
        <f t="shared" si="39"/>
        <v>0</v>
      </c>
      <c r="AL38" s="48">
        <f t="shared" si="40"/>
        <v>0</v>
      </c>
      <c r="AM38" s="48">
        <f t="shared" si="41"/>
        <v>0</v>
      </c>
      <c r="AN38" s="48">
        <f t="shared" si="42"/>
        <v>0</v>
      </c>
      <c r="AO38" s="48">
        <f t="shared" si="43"/>
        <v>0</v>
      </c>
      <c r="AP38" s="48">
        <f t="shared" si="44"/>
        <v>0</v>
      </c>
      <c r="AQ38" s="41">
        <f t="shared" si="45"/>
        <v>0</v>
      </c>
      <c r="AR38" s="41">
        <f t="shared" si="46"/>
        <v>10</v>
      </c>
      <c r="AS38" s="48">
        <f t="shared" si="47"/>
        <v>0</v>
      </c>
      <c r="AT38" s="48">
        <f t="shared" si="48"/>
        <v>0</v>
      </c>
      <c r="AU38" s="48">
        <f t="shared" si="49"/>
        <v>0</v>
      </c>
      <c r="AV38" s="48">
        <f t="shared" si="50"/>
        <v>0</v>
      </c>
      <c r="AW38" s="48">
        <f t="shared" si="51"/>
        <v>0</v>
      </c>
      <c r="AX38" s="48">
        <f t="shared" si="52"/>
        <v>0</v>
      </c>
      <c r="AY38" s="48">
        <f t="shared" si="53"/>
        <v>0</v>
      </c>
      <c r="AZ38" s="48">
        <f t="shared" si="54"/>
        <v>0</v>
      </c>
      <c r="BA38" s="48">
        <f t="shared" si="55"/>
        <v>0</v>
      </c>
      <c r="BB38" s="48">
        <f t="shared" si="56"/>
        <v>0</v>
      </c>
      <c r="BC38" s="41">
        <f t="shared" si="57"/>
        <v>0</v>
      </c>
      <c r="BD38" s="44">
        <f t="shared" si="58"/>
        <v>0</v>
      </c>
      <c r="BE38" s="58">
        <f t="shared" si="59"/>
        <v>0</v>
      </c>
      <c r="BF38" s="58"/>
    </row>
    <row r="39" spans="2:58" s="8" customFormat="1" ht="12.75" hidden="1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1"/>
        <v>0</v>
      </c>
      <c r="Z39" s="49">
        <f>IF(Y39=0,0,LOOKUP(Y39,Bodování!$A$2:$A$101,Bodování!$B$2:$B$101))</f>
        <v>0</v>
      </c>
      <c r="AA39" s="49">
        <f t="shared" si="32"/>
        <v>0</v>
      </c>
      <c r="AB39" s="49">
        <f>IF(AA39=0,0,LOOKUP(AA39,Bodování!$A$2:$A$101,Bodování!$B$2:$B$101))</f>
        <v>0</v>
      </c>
      <c r="AC39" s="50">
        <f t="shared" si="33"/>
      </c>
      <c r="AD39" s="51">
        <f t="shared" si="34"/>
      </c>
      <c r="AE39" s="36"/>
      <c r="AF39" s="17"/>
      <c r="AG39" s="48">
        <f t="shared" si="35"/>
        <v>0</v>
      </c>
      <c r="AH39" s="48">
        <f t="shared" si="36"/>
        <v>0</v>
      </c>
      <c r="AI39" s="48">
        <f t="shared" si="37"/>
        <v>0</v>
      </c>
      <c r="AJ39" s="48">
        <f t="shared" si="38"/>
        <v>0</v>
      </c>
      <c r="AK39" s="48">
        <f t="shared" si="39"/>
        <v>0</v>
      </c>
      <c r="AL39" s="48">
        <f t="shared" si="40"/>
        <v>0</v>
      </c>
      <c r="AM39" s="48">
        <f t="shared" si="41"/>
        <v>0</v>
      </c>
      <c r="AN39" s="48">
        <f t="shared" si="42"/>
        <v>0</v>
      </c>
      <c r="AO39" s="48">
        <f t="shared" si="43"/>
        <v>0</v>
      </c>
      <c r="AP39" s="48">
        <f t="shared" si="44"/>
        <v>0</v>
      </c>
      <c r="AQ39" s="41">
        <f t="shared" si="45"/>
        <v>0</v>
      </c>
      <c r="AR39" s="41">
        <f t="shared" si="46"/>
        <v>10</v>
      </c>
      <c r="AS39" s="48">
        <f t="shared" si="47"/>
        <v>0</v>
      </c>
      <c r="AT39" s="48">
        <f t="shared" si="48"/>
        <v>0</v>
      </c>
      <c r="AU39" s="48">
        <f t="shared" si="49"/>
        <v>0</v>
      </c>
      <c r="AV39" s="48">
        <f t="shared" si="50"/>
        <v>0</v>
      </c>
      <c r="AW39" s="48">
        <f t="shared" si="51"/>
        <v>0</v>
      </c>
      <c r="AX39" s="48">
        <f t="shared" si="52"/>
        <v>0</v>
      </c>
      <c r="AY39" s="48">
        <f t="shared" si="53"/>
        <v>0</v>
      </c>
      <c r="AZ39" s="48">
        <f t="shared" si="54"/>
        <v>0</v>
      </c>
      <c r="BA39" s="48">
        <f t="shared" si="55"/>
        <v>0</v>
      </c>
      <c r="BB39" s="48">
        <f t="shared" si="56"/>
        <v>0</v>
      </c>
      <c r="BC39" s="41">
        <f t="shared" si="57"/>
        <v>0</v>
      </c>
      <c r="BD39" s="44">
        <f t="shared" si="58"/>
        <v>0</v>
      </c>
      <c r="BE39" s="58">
        <f t="shared" si="59"/>
        <v>0</v>
      </c>
      <c r="BF39" s="58"/>
    </row>
    <row r="40" spans="2:58" s="8" customFormat="1" ht="12.75" hidden="1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1"/>
        <v>0</v>
      </c>
      <c r="Z40" s="49">
        <f>IF(Y40=0,0,LOOKUP(Y40,Bodování!$A$2:$A$101,Bodování!$B$2:$B$101))</f>
        <v>0</v>
      </c>
      <c r="AA40" s="49">
        <f t="shared" si="32"/>
        <v>0</v>
      </c>
      <c r="AB40" s="49">
        <f>IF(AA40=0,0,LOOKUP(AA40,Bodování!$A$2:$A$101,Bodování!$B$2:$B$101))</f>
        <v>0</v>
      </c>
      <c r="AC40" s="50">
        <f t="shared" si="33"/>
      </c>
      <c r="AD40" s="51">
        <f t="shared" si="34"/>
      </c>
      <c r="AE40" s="36"/>
      <c r="AF40" s="17"/>
      <c r="AG40" s="48">
        <f t="shared" si="35"/>
        <v>0</v>
      </c>
      <c r="AH40" s="48">
        <f t="shared" si="36"/>
        <v>0</v>
      </c>
      <c r="AI40" s="48">
        <f t="shared" si="37"/>
        <v>0</v>
      </c>
      <c r="AJ40" s="48">
        <f t="shared" si="38"/>
        <v>0</v>
      </c>
      <c r="AK40" s="48">
        <f t="shared" si="39"/>
        <v>0</v>
      </c>
      <c r="AL40" s="48">
        <f t="shared" si="40"/>
        <v>0</v>
      </c>
      <c r="AM40" s="48">
        <f t="shared" si="41"/>
        <v>0</v>
      </c>
      <c r="AN40" s="48">
        <f t="shared" si="42"/>
        <v>0</v>
      </c>
      <c r="AO40" s="48">
        <f t="shared" si="43"/>
        <v>0</v>
      </c>
      <c r="AP40" s="48">
        <f t="shared" si="44"/>
        <v>0</v>
      </c>
      <c r="AQ40" s="41">
        <f t="shared" si="45"/>
        <v>0</v>
      </c>
      <c r="AR40" s="41">
        <f t="shared" si="46"/>
        <v>10</v>
      </c>
      <c r="AS40" s="48">
        <f t="shared" si="47"/>
        <v>0</v>
      </c>
      <c r="AT40" s="48">
        <f t="shared" si="48"/>
        <v>0</v>
      </c>
      <c r="AU40" s="48">
        <f t="shared" si="49"/>
        <v>0</v>
      </c>
      <c r="AV40" s="48">
        <f t="shared" si="50"/>
        <v>0</v>
      </c>
      <c r="AW40" s="48">
        <f t="shared" si="51"/>
        <v>0</v>
      </c>
      <c r="AX40" s="48">
        <f t="shared" si="52"/>
        <v>0</v>
      </c>
      <c r="AY40" s="48">
        <f t="shared" si="53"/>
        <v>0</v>
      </c>
      <c r="AZ40" s="48">
        <f t="shared" si="54"/>
        <v>0</v>
      </c>
      <c r="BA40" s="48">
        <f t="shared" si="55"/>
        <v>0</v>
      </c>
      <c r="BB40" s="48">
        <f t="shared" si="56"/>
        <v>0</v>
      </c>
      <c r="BC40" s="41">
        <f t="shared" si="57"/>
        <v>0</v>
      </c>
      <c r="BD40" s="44">
        <f t="shared" si="58"/>
        <v>0</v>
      </c>
      <c r="BE40" s="58">
        <f t="shared" si="59"/>
        <v>0</v>
      </c>
      <c r="BF40" s="58"/>
    </row>
    <row r="41" spans="2:58" s="8" customFormat="1" ht="12.75" hidden="1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1"/>
        <v>0</v>
      </c>
      <c r="Z41" s="49">
        <f>IF(Y41=0,0,LOOKUP(Y41,Bodování!$A$2:$A$101,Bodování!$B$2:$B$101))</f>
        <v>0</v>
      </c>
      <c r="AA41" s="49">
        <f t="shared" si="32"/>
        <v>0</v>
      </c>
      <c r="AB41" s="49">
        <f>IF(AA41=0,0,LOOKUP(AA41,Bodování!$A$2:$A$101,Bodování!$B$2:$B$101))</f>
        <v>0</v>
      </c>
      <c r="AC41" s="50">
        <f t="shared" si="33"/>
      </c>
      <c r="AD41" s="51">
        <f t="shared" si="34"/>
      </c>
      <c r="AE41" s="36"/>
      <c r="AF41" s="17"/>
      <c r="AG41" s="48">
        <f t="shared" si="35"/>
        <v>0</v>
      </c>
      <c r="AH41" s="48">
        <f t="shared" si="36"/>
        <v>0</v>
      </c>
      <c r="AI41" s="48">
        <f t="shared" si="37"/>
        <v>0</v>
      </c>
      <c r="AJ41" s="48">
        <f t="shared" si="38"/>
        <v>0</v>
      </c>
      <c r="AK41" s="48">
        <f t="shared" si="39"/>
        <v>0</v>
      </c>
      <c r="AL41" s="48">
        <f t="shared" si="40"/>
        <v>0</v>
      </c>
      <c r="AM41" s="48">
        <f t="shared" si="41"/>
        <v>0</v>
      </c>
      <c r="AN41" s="48">
        <f t="shared" si="42"/>
        <v>0</v>
      </c>
      <c r="AO41" s="48">
        <f t="shared" si="43"/>
        <v>0</v>
      </c>
      <c r="AP41" s="48">
        <f t="shared" si="44"/>
        <v>0</v>
      </c>
      <c r="AQ41" s="41">
        <f t="shared" si="45"/>
        <v>0</v>
      </c>
      <c r="AR41" s="41">
        <f t="shared" si="46"/>
        <v>10</v>
      </c>
      <c r="AS41" s="48">
        <f t="shared" si="47"/>
        <v>0</v>
      </c>
      <c r="AT41" s="48">
        <f t="shared" si="48"/>
        <v>0</v>
      </c>
      <c r="AU41" s="48">
        <f t="shared" si="49"/>
        <v>0</v>
      </c>
      <c r="AV41" s="48">
        <f t="shared" si="50"/>
        <v>0</v>
      </c>
      <c r="AW41" s="48">
        <f t="shared" si="51"/>
        <v>0</v>
      </c>
      <c r="AX41" s="48">
        <f t="shared" si="52"/>
        <v>0</v>
      </c>
      <c r="AY41" s="48">
        <f t="shared" si="53"/>
        <v>0</v>
      </c>
      <c r="AZ41" s="48">
        <f t="shared" si="54"/>
        <v>0</v>
      </c>
      <c r="BA41" s="48">
        <f t="shared" si="55"/>
        <v>0</v>
      </c>
      <c r="BB41" s="48">
        <f t="shared" si="56"/>
        <v>0</v>
      </c>
      <c r="BC41" s="41">
        <f t="shared" si="57"/>
        <v>0</v>
      </c>
      <c r="BD41" s="44">
        <f t="shared" si="58"/>
        <v>0</v>
      </c>
      <c r="BE41" s="58">
        <f t="shared" si="59"/>
        <v>0</v>
      </c>
      <c r="BF41" s="58"/>
    </row>
    <row r="42" spans="2:58" s="8" customFormat="1" ht="12.75" hidden="1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1"/>
        <v>0</v>
      </c>
      <c r="Z42" s="49">
        <f>IF(Y42=0,0,LOOKUP(Y42,Bodování!$A$2:$A$101,Bodování!$B$2:$B$101))</f>
        <v>0</v>
      </c>
      <c r="AA42" s="49">
        <f t="shared" si="32"/>
        <v>0</v>
      </c>
      <c r="AB42" s="49">
        <f>IF(AA42=0,0,LOOKUP(AA42,Bodování!$A$2:$A$101,Bodování!$B$2:$B$101))</f>
        <v>0</v>
      </c>
      <c r="AC42" s="50">
        <f t="shared" si="33"/>
      </c>
      <c r="AD42" s="51">
        <f t="shared" si="34"/>
      </c>
      <c r="AE42" s="36"/>
      <c r="AF42" s="17"/>
      <c r="AG42" s="48">
        <f t="shared" si="35"/>
        <v>0</v>
      </c>
      <c r="AH42" s="48">
        <f t="shared" si="36"/>
        <v>0</v>
      </c>
      <c r="AI42" s="48">
        <f t="shared" si="37"/>
        <v>0</v>
      </c>
      <c r="AJ42" s="48">
        <f t="shared" si="38"/>
        <v>0</v>
      </c>
      <c r="AK42" s="48">
        <f t="shared" si="39"/>
        <v>0</v>
      </c>
      <c r="AL42" s="48">
        <f t="shared" si="40"/>
        <v>0</v>
      </c>
      <c r="AM42" s="48">
        <f t="shared" si="41"/>
        <v>0</v>
      </c>
      <c r="AN42" s="48">
        <f t="shared" si="42"/>
        <v>0</v>
      </c>
      <c r="AO42" s="48">
        <f t="shared" si="43"/>
        <v>0</v>
      </c>
      <c r="AP42" s="48">
        <f t="shared" si="44"/>
        <v>0</v>
      </c>
      <c r="AQ42" s="41">
        <f t="shared" si="45"/>
        <v>0</v>
      </c>
      <c r="AR42" s="41">
        <f t="shared" si="46"/>
        <v>10</v>
      </c>
      <c r="AS42" s="48">
        <f t="shared" si="47"/>
        <v>0</v>
      </c>
      <c r="AT42" s="48">
        <f t="shared" si="48"/>
        <v>0</v>
      </c>
      <c r="AU42" s="48">
        <f t="shared" si="49"/>
        <v>0</v>
      </c>
      <c r="AV42" s="48">
        <f t="shared" si="50"/>
        <v>0</v>
      </c>
      <c r="AW42" s="48">
        <f t="shared" si="51"/>
        <v>0</v>
      </c>
      <c r="AX42" s="48">
        <f t="shared" si="52"/>
        <v>0</v>
      </c>
      <c r="AY42" s="48">
        <f t="shared" si="53"/>
        <v>0</v>
      </c>
      <c r="AZ42" s="48">
        <f t="shared" si="54"/>
        <v>0</v>
      </c>
      <c r="BA42" s="48">
        <f t="shared" si="55"/>
        <v>0</v>
      </c>
      <c r="BB42" s="48">
        <f t="shared" si="56"/>
        <v>0</v>
      </c>
      <c r="BC42" s="41">
        <f t="shared" si="57"/>
        <v>0</v>
      </c>
      <c r="BD42" s="44">
        <f t="shared" si="58"/>
        <v>0</v>
      </c>
      <c r="BE42" s="58">
        <f t="shared" si="59"/>
        <v>0</v>
      </c>
      <c r="BF42" s="58"/>
    </row>
    <row r="43" spans="2:58" s="8" customFormat="1" ht="12.75" hidden="1">
      <c r="B43" s="68">
        <f aca="true" t="shared" si="6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1" ref="Y43:Y60">IF(BE43&lt;7,0,AQ43)</f>
        <v>0</v>
      </c>
      <c r="Z43" s="49">
        <f>IF(Y43=0,0,LOOKUP(Y43,Bodování!$A$2:$A$101,Bodování!$B$2:$B$101))</f>
        <v>0</v>
      </c>
      <c r="AA43" s="49">
        <f aca="true" t="shared" si="6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3" ref="AC43:AC60">IF(C43&gt;0,E43+G43+I43+K43+M43+O43+Q43+S43+U43+W43-Y43-AA43,"")</f>
      </c>
      <c r="AD43" s="51">
        <f aca="true" t="shared" si="64" ref="AD43:AD60">IF(C43&gt;0,F43+H43+J43+L43+N43+P43+R43+T43+V43+X43-Z43-AB43,"")</f>
      </c>
      <c r="AE43" s="36"/>
      <c r="AF43" s="17"/>
      <c r="AG43" s="48">
        <f aca="true" t="shared" si="65" ref="AG43:AG60">E43</f>
        <v>0</v>
      </c>
      <c r="AH43" s="48">
        <f aca="true" t="shared" si="66" ref="AH43:AH60">G43</f>
        <v>0</v>
      </c>
      <c r="AI43" s="48">
        <f aca="true" t="shared" si="67" ref="AI43:AI60">I43</f>
        <v>0</v>
      </c>
      <c r="AJ43" s="48">
        <f aca="true" t="shared" si="68" ref="AJ43:AJ60">K43</f>
        <v>0</v>
      </c>
      <c r="AK43" s="48">
        <f aca="true" t="shared" si="69" ref="AK43:AK60">M43</f>
        <v>0</v>
      </c>
      <c r="AL43" s="48">
        <f aca="true" t="shared" si="70" ref="AL43:AL60">O43</f>
        <v>0</v>
      </c>
      <c r="AM43" s="48">
        <f aca="true" t="shared" si="71" ref="AM43:AM60">Q43</f>
        <v>0</v>
      </c>
      <c r="AN43" s="48">
        <f aca="true" t="shared" si="72" ref="AN43:AN60">S43</f>
        <v>0</v>
      </c>
      <c r="AO43" s="48">
        <f aca="true" t="shared" si="73" ref="AO43:AO60">U43</f>
        <v>0</v>
      </c>
      <c r="AP43" s="48">
        <f aca="true" t="shared" si="74" ref="AP43:AP60">W43</f>
        <v>0</v>
      </c>
      <c r="AQ43" s="41">
        <f aca="true" t="shared" si="75" ref="AQ43:AQ60">MAX(AG43:AP43)</f>
        <v>0</v>
      </c>
      <c r="AR43" s="41">
        <f aca="true" t="shared" si="76" ref="AR43:AR60">COUNTIF(AG43:AP43,AQ43)</f>
        <v>10</v>
      </c>
      <c r="AS43" s="48">
        <f aca="true" t="shared" si="77" ref="AS43:AS60">IF(AQ43=AG43,0,AG43)</f>
        <v>0</v>
      </c>
      <c r="AT43" s="48">
        <f aca="true" t="shared" si="78" ref="AT43:AT60">IF(AQ43=AH43,0,AH43)</f>
        <v>0</v>
      </c>
      <c r="AU43" s="48">
        <f aca="true" t="shared" si="79" ref="AU43:AU60">IF(AQ43=AI43,0,AI43)</f>
        <v>0</v>
      </c>
      <c r="AV43" s="48">
        <f aca="true" t="shared" si="80" ref="AV43:AV60">IF(AQ43=AJ43,0,AJ43)</f>
        <v>0</v>
      </c>
      <c r="AW43" s="48">
        <f aca="true" t="shared" si="81" ref="AW43:AW60">IF(AQ43=AK43,0,AK43)</f>
        <v>0</v>
      </c>
      <c r="AX43" s="48">
        <f aca="true" t="shared" si="82" ref="AX43:AX60">IF(AQ43=AL43,0,AL43)</f>
        <v>0</v>
      </c>
      <c r="AY43" s="48">
        <f aca="true" t="shared" si="83" ref="AY43:AY60">IF(AQ43=AM43,0,AM43)</f>
        <v>0</v>
      </c>
      <c r="AZ43" s="48">
        <f aca="true" t="shared" si="84" ref="AZ43:AZ60">IF(AQ43=AN43,0,AN43)</f>
        <v>0</v>
      </c>
      <c r="BA43" s="48">
        <f aca="true" t="shared" si="85" ref="BA43:BA60">IF(AQ43=AO43,0,AO43)</f>
        <v>0</v>
      </c>
      <c r="BB43" s="48">
        <f aca="true" t="shared" si="86" ref="BB43:BB60">IF(AQ43=AP43,0,AP43)</f>
        <v>0</v>
      </c>
      <c r="BC43" s="41">
        <f aca="true" t="shared" si="87" ref="BC43:BC60">MAX(AS43:BB43)</f>
        <v>0</v>
      </c>
      <c r="BD43" s="44">
        <f aca="true" t="shared" si="88" ref="BD43:BD60">IF(C43="",0,1)</f>
        <v>0</v>
      </c>
      <c r="BE43" s="58">
        <f aca="true" t="shared" si="89" ref="BE43:BE60">10-(COUNTIF(AG43:AP43,0))</f>
        <v>0</v>
      </c>
      <c r="BF43" s="58"/>
    </row>
    <row r="44" spans="2:58" s="8" customFormat="1" ht="12.75" hidden="1">
      <c r="B44" s="68">
        <f t="shared" si="6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1"/>
        <v>0</v>
      </c>
      <c r="Z44" s="49">
        <f>IF(Y44=0,0,LOOKUP(Y44,Bodování!$A$2:$A$101,Bodování!$B$2:$B$101))</f>
        <v>0</v>
      </c>
      <c r="AA44" s="49">
        <f t="shared" si="62"/>
        <v>0</v>
      </c>
      <c r="AB44" s="49">
        <f>IF(AA44=0,0,LOOKUP(AA44,Bodování!$A$2:$A$101,Bodování!$B$2:$B$101))</f>
        <v>0</v>
      </c>
      <c r="AC44" s="50">
        <f t="shared" si="63"/>
      </c>
      <c r="AD44" s="51">
        <f t="shared" si="64"/>
      </c>
      <c r="AE44" s="36"/>
      <c r="AF44" s="17"/>
      <c r="AG44" s="48">
        <f t="shared" si="65"/>
        <v>0</v>
      </c>
      <c r="AH44" s="48">
        <f t="shared" si="66"/>
        <v>0</v>
      </c>
      <c r="AI44" s="48">
        <f t="shared" si="67"/>
        <v>0</v>
      </c>
      <c r="AJ44" s="48">
        <f t="shared" si="68"/>
        <v>0</v>
      </c>
      <c r="AK44" s="48">
        <f t="shared" si="69"/>
        <v>0</v>
      </c>
      <c r="AL44" s="48">
        <f t="shared" si="70"/>
        <v>0</v>
      </c>
      <c r="AM44" s="48">
        <f t="shared" si="71"/>
        <v>0</v>
      </c>
      <c r="AN44" s="48">
        <f t="shared" si="72"/>
        <v>0</v>
      </c>
      <c r="AO44" s="48">
        <f t="shared" si="73"/>
        <v>0</v>
      </c>
      <c r="AP44" s="48">
        <f t="shared" si="74"/>
        <v>0</v>
      </c>
      <c r="AQ44" s="41">
        <f t="shared" si="75"/>
        <v>0</v>
      </c>
      <c r="AR44" s="41">
        <f t="shared" si="76"/>
        <v>10</v>
      </c>
      <c r="AS44" s="48">
        <f t="shared" si="77"/>
        <v>0</v>
      </c>
      <c r="AT44" s="48">
        <f t="shared" si="78"/>
        <v>0</v>
      </c>
      <c r="AU44" s="48">
        <f t="shared" si="79"/>
        <v>0</v>
      </c>
      <c r="AV44" s="48">
        <f t="shared" si="80"/>
        <v>0</v>
      </c>
      <c r="AW44" s="48">
        <f t="shared" si="81"/>
        <v>0</v>
      </c>
      <c r="AX44" s="48">
        <f t="shared" si="82"/>
        <v>0</v>
      </c>
      <c r="AY44" s="48">
        <f t="shared" si="83"/>
        <v>0</v>
      </c>
      <c r="AZ44" s="48">
        <f t="shared" si="84"/>
        <v>0</v>
      </c>
      <c r="BA44" s="48">
        <f t="shared" si="85"/>
        <v>0</v>
      </c>
      <c r="BB44" s="48">
        <f t="shared" si="86"/>
        <v>0</v>
      </c>
      <c r="BC44" s="41">
        <f t="shared" si="87"/>
        <v>0</v>
      </c>
      <c r="BD44" s="44">
        <f t="shared" si="88"/>
        <v>0</v>
      </c>
      <c r="BE44" s="58">
        <f t="shared" si="89"/>
        <v>0</v>
      </c>
      <c r="BF44" s="58"/>
    </row>
    <row r="45" spans="2:58" s="8" customFormat="1" ht="12.75" hidden="1">
      <c r="B45" s="68">
        <f t="shared" si="6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1"/>
        <v>0</v>
      </c>
      <c r="Z45" s="49">
        <f>IF(Y45=0,0,LOOKUP(Y45,Bodování!$A$2:$A$101,Bodování!$B$2:$B$101))</f>
        <v>0</v>
      </c>
      <c r="AA45" s="49">
        <f t="shared" si="62"/>
        <v>0</v>
      </c>
      <c r="AB45" s="49">
        <f>IF(AA45=0,0,LOOKUP(AA45,Bodování!$A$2:$A$101,Bodování!$B$2:$B$101))</f>
        <v>0</v>
      </c>
      <c r="AC45" s="50">
        <f t="shared" si="63"/>
      </c>
      <c r="AD45" s="51">
        <f t="shared" si="64"/>
      </c>
      <c r="AE45" s="36"/>
      <c r="AF45" s="17"/>
      <c r="AG45" s="48">
        <f t="shared" si="65"/>
        <v>0</v>
      </c>
      <c r="AH45" s="48">
        <f t="shared" si="66"/>
        <v>0</v>
      </c>
      <c r="AI45" s="48">
        <f t="shared" si="67"/>
        <v>0</v>
      </c>
      <c r="AJ45" s="48">
        <f t="shared" si="68"/>
        <v>0</v>
      </c>
      <c r="AK45" s="48">
        <f t="shared" si="69"/>
        <v>0</v>
      </c>
      <c r="AL45" s="48">
        <f t="shared" si="70"/>
        <v>0</v>
      </c>
      <c r="AM45" s="48">
        <f t="shared" si="71"/>
        <v>0</v>
      </c>
      <c r="AN45" s="48">
        <f t="shared" si="72"/>
        <v>0</v>
      </c>
      <c r="AO45" s="48">
        <f t="shared" si="73"/>
        <v>0</v>
      </c>
      <c r="AP45" s="48">
        <f t="shared" si="74"/>
        <v>0</v>
      </c>
      <c r="AQ45" s="41">
        <f t="shared" si="75"/>
        <v>0</v>
      </c>
      <c r="AR45" s="41">
        <f t="shared" si="76"/>
        <v>10</v>
      </c>
      <c r="AS45" s="48">
        <f t="shared" si="77"/>
        <v>0</v>
      </c>
      <c r="AT45" s="48">
        <f t="shared" si="78"/>
        <v>0</v>
      </c>
      <c r="AU45" s="48">
        <f t="shared" si="79"/>
        <v>0</v>
      </c>
      <c r="AV45" s="48">
        <f t="shared" si="80"/>
        <v>0</v>
      </c>
      <c r="AW45" s="48">
        <f t="shared" si="81"/>
        <v>0</v>
      </c>
      <c r="AX45" s="48">
        <f t="shared" si="82"/>
        <v>0</v>
      </c>
      <c r="AY45" s="48">
        <f t="shared" si="83"/>
        <v>0</v>
      </c>
      <c r="AZ45" s="48">
        <f t="shared" si="84"/>
        <v>0</v>
      </c>
      <c r="BA45" s="48">
        <f t="shared" si="85"/>
        <v>0</v>
      </c>
      <c r="BB45" s="48">
        <f t="shared" si="86"/>
        <v>0</v>
      </c>
      <c r="BC45" s="41">
        <f t="shared" si="87"/>
        <v>0</v>
      </c>
      <c r="BD45" s="44">
        <f t="shared" si="88"/>
        <v>0</v>
      </c>
      <c r="BE45" s="58">
        <f t="shared" si="89"/>
        <v>0</v>
      </c>
      <c r="BF45" s="58"/>
    </row>
    <row r="46" spans="2:58" s="8" customFormat="1" ht="12.75" hidden="1">
      <c r="B46" s="68">
        <f t="shared" si="6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1"/>
        <v>0</v>
      </c>
      <c r="Z46" s="49">
        <f>IF(Y46=0,0,LOOKUP(Y46,Bodování!$A$2:$A$101,Bodování!$B$2:$B$101))</f>
        <v>0</v>
      </c>
      <c r="AA46" s="49">
        <f t="shared" si="62"/>
        <v>0</v>
      </c>
      <c r="AB46" s="49">
        <f>IF(AA46=0,0,LOOKUP(AA46,Bodování!$A$2:$A$101,Bodování!$B$2:$B$101))</f>
        <v>0</v>
      </c>
      <c r="AC46" s="50">
        <f t="shared" si="63"/>
      </c>
      <c r="AD46" s="51">
        <f t="shared" si="64"/>
      </c>
      <c r="AE46" s="36"/>
      <c r="AF46" s="17"/>
      <c r="AG46" s="48">
        <f t="shared" si="65"/>
        <v>0</v>
      </c>
      <c r="AH46" s="48">
        <f t="shared" si="66"/>
        <v>0</v>
      </c>
      <c r="AI46" s="48">
        <f t="shared" si="67"/>
        <v>0</v>
      </c>
      <c r="AJ46" s="48">
        <f t="shared" si="68"/>
        <v>0</v>
      </c>
      <c r="AK46" s="48">
        <f t="shared" si="69"/>
        <v>0</v>
      </c>
      <c r="AL46" s="48">
        <f t="shared" si="70"/>
        <v>0</v>
      </c>
      <c r="AM46" s="48">
        <f t="shared" si="71"/>
        <v>0</v>
      </c>
      <c r="AN46" s="48">
        <f t="shared" si="72"/>
        <v>0</v>
      </c>
      <c r="AO46" s="48">
        <f t="shared" si="73"/>
        <v>0</v>
      </c>
      <c r="AP46" s="48">
        <f t="shared" si="74"/>
        <v>0</v>
      </c>
      <c r="AQ46" s="41">
        <f t="shared" si="75"/>
        <v>0</v>
      </c>
      <c r="AR46" s="41">
        <f t="shared" si="76"/>
        <v>10</v>
      </c>
      <c r="AS46" s="48">
        <f t="shared" si="77"/>
        <v>0</v>
      </c>
      <c r="AT46" s="48">
        <f t="shared" si="78"/>
        <v>0</v>
      </c>
      <c r="AU46" s="48">
        <f t="shared" si="79"/>
        <v>0</v>
      </c>
      <c r="AV46" s="48">
        <f t="shared" si="80"/>
        <v>0</v>
      </c>
      <c r="AW46" s="48">
        <f t="shared" si="81"/>
        <v>0</v>
      </c>
      <c r="AX46" s="48">
        <f t="shared" si="82"/>
        <v>0</v>
      </c>
      <c r="AY46" s="48">
        <f t="shared" si="83"/>
        <v>0</v>
      </c>
      <c r="AZ46" s="48">
        <f t="shared" si="84"/>
        <v>0</v>
      </c>
      <c r="BA46" s="48">
        <f t="shared" si="85"/>
        <v>0</v>
      </c>
      <c r="BB46" s="48">
        <f t="shared" si="86"/>
        <v>0</v>
      </c>
      <c r="BC46" s="41">
        <f t="shared" si="87"/>
        <v>0</v>
      </c>
      <c r="BD46" s="44">
        <f t="shared" si="88"/>
        <v>0</v>
      </c>
      <c r="BE46" s="58">
        <f t="shared" si="89"/>
        <v>0</v>
      </c>
      <c r="BF46" s="58"/>
    </row>
    <row r="47" spans="2:58" s="8" customFormat="1" ht="12.75" hidden="1">
      <c r="B47" s="68">
        <f t="shared" si="6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1"/>
        <v>0</v>
      </c>
      <c r="Z47" s="49">
        <f>IF(Y47=0,0,LOOKUP(Y47,Bodování!$A$2:$A$101,Bodování!$B$2:$B$101))</f>
        <v>0</v>
      </c>
      <c r="AA47" s="49">
        <f t="shared" si="62"/>
        <v>0</v>
      </c>
      <c r="AB47" s="49">
        <f>IF(AA47=0,0,LOOKUP(AA47,Bodování!$A$2:$A$101,Bodování!$B$2:$B$101))</f>
        <v>0</v>
      </c>
      <c r="AC47" s="50">
        <f t="shared" si="63"/>
      </c>
      <c r="AD47" s="51">
        <f t="shared" si="64"/>
      </c>
      <c r="AE47" s="36"/>
      <c r="AF47" s="17"/>
      <c r="AG47" s="48">
        <f t="shared" si="65"/>
        <v>0</v>
      </c>
      <c r="AH47" s="48">
        <f t="shared" si="66"/>
        <v>0</v>
      </c>
      <c r="AI47" s="48">
        <f t="shared" si="67"/>
        <v>0</v>
      </c>
      <c r="AJ47" s="48">
        <f t="shared" si="68"/>
        <v>0</v>
      </c>
      <c r="AK47" s="48">
        <f t="shared" si="69"/>
        <v>0</v>
      </c>
      <c r="AL47" s="48">
        <f t="shared" si="70"/>
        <v>0</v>
      </c>
      <c r="AM47" s="48">
        <f t="shared" si="71"/>
        <v>0</v>
      </c>
      <c r="AN47" s="48">
        <f t="shared" si="72"/>
        <v>0</v>
      </c>
      <c r="AO47" s="48">
        <f t="shared" si="73"/>
        <v>0</v>
      </c>
      <c r="AP47" s="48">
        <f t="shared" si="74"/>
        <v>0</v>
      </c>
      <c r="AQ47" s="41">
        <f t="shared" si="75"/>
        <v>0</v>
      </c>
      <c r="AR47" s="41">
        <f t="shared" si="76"/>
        <v>10</v>
      </c>
      <c r="AS47" s="48">
        <f t="shared" si="77"/>
        <v>0</v>
      </c>
      <c r="AT47" s="48">
        <f t="shared" si="78"/>
        <v>0</v>
      </c>
      <c r="AU47" s="48">
        <f t="shared" si="79"/>
        <v>0</v>
      </c>
      <c r="AV47" s="48">
        <f t="shared" si="80"/>
        <v>0</v>
      </c>
      <c r="AW47" s="48">
        <f t="shared" si="81"/>
        <v>0</v>
      </c>
      <c r="AX47" s="48">
        <f t="shared" si="82"/>
        <v>0</v>
      </c>
      <c r="AY47" s="48">
        <f t="shared" si="83"/>
        <v>0</v>
      </c>
      <c r="AZ47" s="48">
        <f t="shared" si="84"/>
        <v>0</v>
      </c>
      <c r="BA47" s="48">
        <f t="shared" si="85"/>
        <v>0</v>
      </c>
      <c r="BB47" s="48">
        <f t="shared" si="86"/>
        <v>0</v>
      </c>
      <c r="BC47" s="41">
        <f t="shared" si="87"/>
        <v>0</v>
      </c>
      <c r="BD47" s="44">
        <f t="shared" si="88"/>
        <v>0</v>
      </c>
      <c r="BE47" s="58">
        <f t="shared" si="89"/>
        <v>0</v>
      </c>
      <c r="BF47" s="58"/>
    </row>
    <row r="48" spans="2:58" s="8" customFormat="1" ht="12.75" hidden="1">
      <c r="B48" s="68">
        <f t="shared" si="6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1"/>
        <v>0</v>
      </c>
      <c r="Z48" s="49">
        <f>IF(Y48=0,0,LOOKUP(Y48,Bodování!$A$2:$A$101,Bodování!$B$2:$B$101))</f>
        <v>0</v>
      </c>
      <c r="AA48" s="49">
        <f t="shared" si="62"/>
        <v>0</v>
      </c>
      <c r="AB48" s="49">
        <f>IF(AA48=0,0,LOOKUP(AA48,Bodování!$A$2:$A$101,Bodování!$B$2:$B$101))</f>
        <v>0</v>
      </c>
      <c r="AC48" s="50">
        <f t="shared" si="63"/>
      </c>
      <c r="AD48" s="51">
        <f t="shared" si="64"/>
      </c>
      <c r="AE48" s="36"/>
      <c r="AF48" s="17"/>
      <c r="AG48" s="48">
        <f t="shared" si="65"/>
        <v>0</v>
      </c>
      <c r="AH48" s="48">
        <f t="shared" si="66"/>
        <v>0</v>
      </c>
      <c r="AI48" s="48">
        <f t="shared" si="67"/>
        <v>0</v>
      </c>
      <c r="AJ48" s="48">
        <f t="shared" si="68"/>
        <v>0</v>
      </c>
      <c r="AK48" s="48">
        <f t="shared" si="69"/>
        <v>0</v>
      </c>
      <c r="AL48" s="48">
        <f t="shared" si="70"/>
        <v>0</v>
      </c>
      <c r="AM48" s="48">
        <f t="shared" si="71"/>
        <v>0</v>
      </c>
      <c r="AN48" s="48">
        <f t="shared" si="72"/>
        <v>0</v>
      </c>
      <c r="AO48" s="48">
        <f t="shared" si="73"/>
        <v>0</v>
      </c>
      <c r="AP48" s="48">
        <f t="shared" si="74"/>
        <v>0</v>
      </c>
      <c r="AQ48" s="41">
        <f t="shared" si="75"/>
        <v>0</v>
      </c>
      <c r="AR48" s="41">
        <f t="shared" si="76"/>
        <v>10</v>
      </c>
      <c r="AS48" s="48">
        <f t="shared" si="77"/>
        <v>0</v>
      </c>
      <c r="AT48" s="48">
        <f t="shared" si="78"/>
        <v>0</v>
      </c>
      <c r="AU48" s="48">
        <f t="shared" si="79"/>
        <v>0</v>
      </c>
      <c r="AV48" s="48">
        <f t="shared" si="80"/>
        <v>0</v>
      </c>
      <c r="AW48" s="48">
        <f t="shared" si="81"/>
        <v>0</v>
      </c>
      <c r="AX48" s="48">
        <f t="shared" si="82"/>
        <v>0</v>
      </c>
      <c r="AY48" s="48">
        <f t="shared" si="83"/>
        <v>0</v>
      </c>
      <c r="AZ48" s="48">
        <f t="shared" si="84"/>
        <v>0</v>
      </c>
      <c r="BA48" s="48">
        <f t="shared" si="85"/>
        <v>0</v>
      </c>
      <c r="BB48" s="48">
        <f t="shared" si="86"/>
        <v>0</v>
      </c>
      <c r="BC48" s="41">
        <f t="shared" si="87"/>
        <v>0</v>
      </c>
      <c r="BD48" s="44">
        <f t="shared" si="88"/>
        <v>0</v>
      </c>
      <c r="BE48" s="58">
        <f t="shared" si="89"/>
        <v>0</v>
      </c>
      <c r="BF48" s="58"/>
    </row>
    <row r="49" spans="2:58" s="8" customFormat="1" ht="12.75" hidden="1">
      <c r="B49" s="68">
        <f t="shared" si="6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1"/>
        <v>0</v>
      </c>
      <c r="Z49" s="49">
        <f>IF(Y49=0,0,LOOKUP(Y49,Bodování!$A$2:$A$101,Bodování!$B$2:$B$101))</f>
        <v>0</v>
      </c>
      <c r="AA49" s="49">
        <f t="shared" si="62"/>
        <v>0</v>
      </c>
      <c r="AB49" s="49">
        <f>IF(AA49=0,0,LOOKUP(AA49,Bodování!$A$2:$A$101,Bodování!$B$2:$B$101))</f>
        <v>0</v>
      </c>
      <c r="AC49" s="50">
        <f t="shared" si="63"/>
      </c>
      <c r="AD49" s="51">
        <f t="shared" si="64"/>
      </c>
      <c r="AE49" s="36"/>
      <c r="AF49" s="17"/>
      <c r="AG49" s="48">
        <f t="shared" si="65"/>
        <v>0</v>
      </c>
      <c r="AH49" s="48">
        <f t="shared" si="66"/>
        <v>0</v>
      </c>
      <c r="AI49" s="48">
        <f t="shared" si="67"/>
        <v>0</v>
      </c>
      <c r="AJ49" s="48">
        <f t="shared" si="68"/>
        <v>0</v>
      </c>
      <c r="AK49" s="48">
        <f t="shared" si="69"/>
        <v>0</v>
      </c>
      <c r="AL49" s="48">
        <f t="shared" si="70"/>
        <v>0</v>
      </c>
      <c r="AM49" s="48">
        <f t="shared" si="71"/>
        <v>0</v>
      </c>
      <c r="AN49" s="48">
        <f t="shared" si="72"/>
        <v>0</v>
      </c>
      <c r="AO49" s="48">
        <f t="shared" si="73"/>
        <v>0</v>
      </c>
      <c r="AP49" s="48">
        <f t="shared" si="74"/>
        <v>0</v>
      </c>
      <c r="AQ49" s="41">
        <f t="shared" si="75"/>
        <v>0</v>
      </c>
      <c r="AR49" s="41">
        <f t="shared" si="76"/>
        <v>10</v>
      </c>
      <c r="AS49" s="48">
        <f t="shared" si="77"/>
        <v>0</v>
      </c>
      <c r="AT49" s="48">
        <f t="shared" si="78"/>
        <v>0</v>
      </c>
      <c r="AU49" s="48">
        <f t="shared" si="79"/>
        <v>0</v>
      </c>
      <c r="AV49" s="48">
        <f t="shared" si="80"/>
        <v>0</v>
      </c>
      <c r="AW49" s="48">
        <f t="shared" si="81"/>
        <v>0</v>
      </c>
      <c r="AX49" s="48">
        <f t="shared" si="82"/>
        <v>0</v>
      </c>
      <c r="AY49" s="48">
        <f t="shared" si="83"/>
        <v>0</v>
      </c>
      <c r="AZ49" s="48">
        <f t="shared" si="84"/>
        <v>0</v>
      </c>
      <c r="BA49" s="48">
        <f t="shared" si="85"/>
        <v>0</v>
      </c>
      <c r="BB49" s="48">
        <f t="shared" si="86"/>
        <v>0</v>
      </c>
      <c r="BC49" s="41">
        <f t="shared" si="87"/>
        <v>0</v>
      </c>
      <c r="BD49" s="44">
        <f t="shared" si="88"/>
        <v>0</v>
      </c>
      <c r="BE49" s="58">
        <f t="shared" si="89"/>
        <v>0</v>
      </c>
      <c r="BF49" s="58"/>
    </row>
    <row r="50" spans="2:58" s="8" customFormat="1" ht="12.75" hidden="1">
      <c r="B50" s="68">
        <f t="shared" si="6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1"/>
        <v>0</v>
      </c>
      <c r="Z50" s="49">
        <f>IF(Y50=0,0,LOOKUP(Y50,Bodování!$A$2:$A$101,Bodování!$B$2:$B$101))</f>
        <v>0</v>
      </c>
      <c r="AA50" s="49">
        <f t="shared" si="62"/>
        <v>0</v>
      </c>
      <c r="AB50" s="49">
        <f>IF(AA50=0,0,LOOKUP(AA50,Bodování!$A$2:$A$101,Bodování!$B$2:$B$101))</f>
        <v>0</v>
      </c>
      <c r="AC50" s="50">
        <f t="shared" si="63"/>
      </c>
      <c r="AD50" s="51">
        <f t="shared" si="64"/>
      </c>
      <c r="AE50" s="36"/>
      <c r="AF50" s="17"/>
      <c r="AG50" s="48">
        <f t="shared" si="65"/>
        <v>0</v>
      </c>
      <c r="AH50" s="48">
        <f t="shared" si="66"/>
        <v>0</v>
      </c>
      <c r="AI50" s="48">
        <f t="shared" si="67"/>
        <v>0</v>
      </c>
      <c r="AJ50" s="48">
        <f t="shared" si="68"/>
        <v>0</v>
      </c>
      <c r="AK50" s="48">
        <f t="shared" si="69"/>
        <v>0</v>
      </c>
      <c r="AL50" s="48">
        <f t="shared" si="70"/>
        <v>0</v>
      </c>
      <c r="AM50" s="48">
        <f t="shared" si="71"/>
        <v>0</v>
      </c>
      <c r="AN50" s="48">
        <f t="shared" si="72"/>
        <v>0</v>
      </c>
      <c r="AO50" s="48">
        <f t="shared" si="73"/>
        <v>0</v>
      </c>
      <c r="AP50" s="48">
        <f t="shared" si="74"/>
        <v>0</v>
      </c>
      <c r="AQ50" s="41">
        <f t="shared" si="75"/>
        <v>0</v>
      </c>
      <c r="AR50" s="41">
        <f t="shared" si="76"/>
        <v>10</v>
      </c>
      <c r="AS50" s="48">
        <f t="shared" si="77"/>
        <v>0</v>
      </c>
      <c r="AT50" s="48">
        <f t="shared" si="78"/>
        <v>0</v>
      </c>
      <c r="AU50" s="48">
        <f t="shared" si="79"/>
        <v>0</v>
      </c>
      <c r="AV50" s="48">
        <f t="shared" si="80"/>
        <v>0</v>
      </c>
      <c r="AW50" s="48">
        <f t="shared" si="81"/>
        <v>0</v>
      </c>
      <c r="AX50" s="48">
        <f t="shared" si="82"/>
        <v>0</v>
      </c>
      <c r="AY50" s="48">
        <f t="shared" si="83"/>
        <v>0</v>
      </c>
      <c r="AZ50" s="48">
        <f t="shared" si="84"/>
        <v>0</v>
      </c>
      <c r="BA50" s="48">
        <f t="shared" si="85"/>
        <v>0</v>
      </c>
      <c r="BB50" s="48">
        <f t="shared" si="86"/>
        <v>0</v>
      </c>
      <c r="BC50" s="41">
        <f t="shared" si="87"/>
        <v>0</v>
      </c>
      <c r="BD50" s="44">
        <f t="shared" si="88"/>
        <v>0</v>
      </c>
      <c r="BE50" s="58">
        <f t="shared" si="89"/>
        <v>0</v>
      </c>
      <c r="BF50" s="58"/>
    </row>
    <row r="51" spans="2:58" s="8" customFormat="1" ht="12.75" hidden="1">
      <c r="B51" s="68">
        <f t="shared" si="6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1"/>
        <v>0</v>
      </c>
      <c r="Z51" s="49">
        <f>IF(Y51=0,0,LOOKUP(Y51,Bodování!$A$2:$A$101,Bodování!$B$2:$B$101))</f>
        <v>0</v>
      </c>
      <c r="AA51" s="49">
        <f t="shared" si="62"/>
        <v>0</v>
      </c>
      <c r="AB51" s="49">
        <f>IF(AA51=0,0,LOOKUP(AA51,Bodování!$A$2:$A$101,Bodování!$B$2:$B$101))</f>
        <v>0</v>
      </c>
      <c r="AC51" s="50">
        <f t="shared" si="63"/>
      </c>
      <c r="AD51" s="51">
        <f t="shared" si="64"/>
      </c>
      <c r="AE51" s="36"/>
      <c r="AF51" s="17"/>
      <c r="AG51" s="48">
        <f t="shared" si="65"/>
        <v>0</v>
      </c>
      <c r="AH51" s="48">
        <f t="shared" si="66"/>
        <v>0</v>
      </c>
      <c r="AI51" s="48">
        <f t="shared" si="67"/>
        <v>0</v>
      </c>
      <c r="AJ51" s="48">
        <f t="shared" si="68"/>
        <v>0</v>
      </c>
      <c r="AK51" s="48">
        <f t="shared" si="69"/>
        <v>0</v>
      </c>
      <c r="AL51" s="48">
        <f t="shared" si="70"/>
        <v>0</v>
      </c>
      <c r="AM51" s="48">
        <f t="shared" si="71"/>
        <v>0</v>
      </c>
      <c r="AN51" s="48">
        <f t="shared" si="72"/>
        <v>0</v>
      </c>
      <c r="AO51" s="48">
        <f t="shared" si="73"/>
        <v>0</v>
      </c>
      <c r="AP51" s="48">
        <f t="shared" si="74"/>
        <v>0</v>
      </c>
      <c r="AQ51" s="41">
        <f t="shared" si="75"/>
        <v>0</v>
      </c>
      <c r="AR51" s="41">
        <f t="shared" si="76"/>
        <v>10</v>
      </c>
      <c r="AS51" s="48">
        <f t="shared" si="77"/>
        <v>0</v>
      </c>
      <c r="AT51" s="48">
        <f t="shared" si="78"/>
        <v>0</v>
      </c>
      <c r="AU51" s="48">
        <f t="shared" si="79"/>
        <v>0</v>
      </c>
      <c r="AV51" s="48">
        <f t="shared" si="80"/>
        <v>0</v>
      </c>
      <c r="AW51" s="48">
        <f t="shared" si="81"/>
        <v>0</v>
      </c>
      <c r="AX51" s="48">
        <f t="shared" si="82"/>
        <v>0</v>
      </c>
      <c r="AY51" s="48">
        <f t="shared" si="83"/>
        <v>0</v>
      </c>
      <c r="AZ51" s="48">
        <f t="shared" si="84"/>
        <v>0</v>
      </c>
      <c r="BA51" s="48">
        <f t="shared" si="85"/>
        <v>0</v>
      </c>
      <c r="BB51" s="48">
        <f t="shared" si="86"/>
        <v>0</v>
      </c>
      <c r="BC51" s="41">
        <f t="shared" si="87"/>
        <v>0</v>
      </c>
      <c r="BD51" s="44">
        <f t="shared" si="88"/>
        <v>0</v>
      </c>
      <c r="BE51" s="58">
        <f t="shared" si="89"/>
        <v>0</v>
      </c>
      <c r="BF51" s="58"/>
    </row>
    <row r="52" spans="2:58" s="8" customFormat="1" ht="12.75" hidden="1">
      <c r="B52" s="68">
        <f t="shared" si="6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1"/>
        <v>0</v>
      </c>
      <c r="Z52" s="49">
        <f>IF(Y52=0,0,LOOKUP(Y52,Bodování!$A$2:$A$101,Bodování!$B$2:$B$101))</f>
        <v>0</v>
      </c>
      <c r="AA52" s="49">
        <f t="shared" si="62"/>
        <v>0</v>
      </c>
      <c r="AB52" s="49">
        <f>IF(AA52=0,0,LOOKUP(AA52,Bodování!$A$2:$A$101,Bodování!$B$2:$B$101))</f>
        <v>0</v>
      </c>
      <c r="AC52" s="50">
        <f t="shared" si="63"/>
      </c>
      <c r="AD52" s="51">
        <f t="shared" si="64"/>
      </c>
      <c r="AE52" s="36"/>
      <c r="AF52" s="17"/>
      <c r="AG52" s="48">
        <f t="shared" si="65"/>
        <v>0</v>
      </c>
      <c r="AH52" s="48">
        <f t="shared" si="66"/>
        <v>0</v>
      </c>
      <c r="AI52" s="48">
        <f t="shared" si="67"/>
        <v>0</v>
      </c>
      <c r="AJ52" s="48">
        <f t="shared" si="68"/>
        <v>0</v>
      </c>
      <c r="AK52" s="48">
        <f t="shared" si="69"/>
        <v>0</v>
      </c>
      <c r="AL52" s="48">
        <f t="shared" si="70"/>
        <v>0</v>
      </c>
      <c r="AM52" s="48">
        <f t="shared" si="71"/>
        <v>0</v>
      </c>
      <c r="AN52" s="48">
        <f t="shared" si="72"/>
        <v>0</v>
      </c>
      <c r="AO52" s="48">
        <f t="shared" si="73"/>
        <v>0</v>
      </c>
      <c r="AP52" s="48">
        <f t="shared" si="74"/>
        <v>0</v>
      </c>
      <c r="AQ52" s="41">
        <f t="shared" si="75"/>
        <v>0</v>
      </c>
      <c r="AR52" s="41">
        <f t="shared" si="76"/>
        <v>10</v>
      </c>
      <c r="AS52" s="48">
        <f t="shared" si="77"/>
        <v>0</v>
      </c>
      <c r="AT52" s="48">
        <f t="shared" si="78"/>
        <v>0</v>
      </c>
      <c r="AU52" s="48">
        <f t="shared" si="79"/>
        <v>0</v>
      </c>
      <c r="AV52" s="48">
        <f t="shared" si="80"/>
        <v>0</v>
      </c>
      <c r="AW52" s="48">
        <f t="shared" si="81"/>
        <v>0</v>
      </c>
      <c r="AX52" s="48">
        <f t="shared" si="82"/>
        <v>0</v>
      </c>
      <c r="AY52" s="48">
        <f t="shared" si="83"/>
        <v>0</v>
      </c>
      <c r="AZ52" s="48">
        <f t="shared" si="84"/>
        <v>0</v>
      </c>
      <c r="BA52" s="48">
        <f t="shared" si="85"/>
        <v>0</v>
      </c>
      <c r="BB52" s="48">
        <f t="shared" si="86"/>
        <v>0</v>
      </c>
      <c r="BC52" s="41">
        <f t="shared" si="87"/>
        <v>0</v>
      </c>
      <c r="BD52" s="44">
        <f t="shared" si="88"/>
        <v>0</v>
      </c>
      <c r="BE52" s="58">
        <f t="shared" si="89"/>
        <v>0</v>
      </c>
      <c r="BF52" s="58"/>
    </row>
    <row r="53" spans="2:58" s="8" customFormat="1" ht="12.75" hidden="1">
      <c r="B53" s="68">
        <f t="shared" si="6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1"/>
        <v>0</v>
      </c>
      <c r="Z53" s="49">
        <f>IF(Y53=0,0,LOOKUP(Y53,Bodování!$A$2:$A$101,Bodování!$B$2:$B$101))</f>
        <v>0</v>
      </c>
      <c r="AA53" s="49">
        <f t="shared" si="62"/>
        <v>0</v>
      </c>
      <c r="AB53" s="49">
        <f>IF(AA53=0,0,LOOKUP(AA53,Bodování!$A$2:$A$101,Bodování!$B$2:$B$101))</f>
        <v>0</v>
      </c>
      <c r="AC53" s="50">
        <f t="shared" si="63"/>
      </c>
      <c r="AD53" s="51">
        <f t="shared" si="64"/>
      </c>
      <c r="AE53" s="36"/>
      <c r="AF53" s="17"/>
      <c r="AG53" s="48">
        <f t="shared" si="65"/>
        <v>0</v>
      </c>
      <c r="AH53" s="48">
        <f t="shared" si="66"/>
        <v>0</v>
      </c>
      <c r="AI53" s="48">
        <f t="shared" si="67"/>
        <v>0</v>
      </c>
      <c r="AJ53" s="48">
        <f t="shared" si="68"/>
        <v>0</v>
      </c>
      <c r="AK53" s="48">
        <f t="shared" si="69"/>
        <v>0</v>
      </c>
      <c r="AL53" s="48">
        <f t="shared" si="70"/>
        <v>0</v>
      </c>
      <c r="AM53" s="48">
        <f t="shared" si="71"/>
        <v>0</v>
      </c>
      <c r="AN53" s="48">
        <f t="shared" si="72"/>
        <v>0</v>
      </c>
      <c r="AO53" s="48">
        <f t="shared" si="73"/>
        <v>0</v>
      </c>
      <c r="AP53" s="48">
        <f t="shared" si="74"/>
        <v>0</v>
      </c>
      <c r="AQ53" s="41">
        <f t="shared" si="75"/>
        <v>0</v>
      </c>
      <c r="AR53" s="41">
        <f t="shared" si="76"/>
        <v>10</v>
      </c>
      <c r="AS53" s="48">
        <f t="shared" si="77"/>
        <v>0</v>
      </c>
      <c r="AT53" s="48">
        <f t="shared" si="78"/>
        <v>0</v>
      </c>
      <c r="AU53" s="48">
        <f t="shared" si="79"/>
        <v>0</v>
      </c>
      <c r="AV53" s="48">
        <f t="shared" si="80"/>
        <v>0</v>
      </c>
      <c r="AW53" s="48">
        <f t="shared" si="81"/>
        <v>0</v>
      </c>
      <c r="AX53" s="48">
        <f t="shared" si="82"/>
        <v>0</v>
      </c>
      <c r="AY53" s="48">
        <f t="shared" si="83"/>
        <v>0</v>
      </c>
      <c r="AZ53" s="48">
        <f t="shared" si="84"/>
        <v>0</v>
      </c>
      <c r="BA53" s="48">
        <f t="shared" si="85"/>
        <v>0</v>
      </c>
      <c r="BB53" s="48">
        <f t="shared" si="86"/>
        <v>0</v>
      </c>
      <c r="BC53" s="41">
        <f t="shared" si="87"/>
        <v>0</v>
      </c>
      <c r="BD53" s="44">
        <f t="shared" si="88"/>
        <v>0</v>
      </c>
      <c r="BE53" s="58">
        <f t="shared" si="89"/>
        <v>0</v>
      </c>
      <c r="BF53" s="58"/>
    </row>
    <row r="54" spans="2:58" s="8" customFormat="1" ht="12.75" hidden="1">
      <c r="B54" s="68">
        <f t="shared" si="6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1"/>
        <v>0</v>
      </c>
      <c r="Z54" s="49">
        <f>IF(Y54=0,0,LOOKUP(Y54,Bodování!$A$2:$A$101,Bodování!$B$2:$B$101))</f>
        <v>0</v>
      </c>
      <c r="AA54" s="49">
        <f t="shared" si="62"/>
        <v>0</v>
      </c>
      <c r="AB54" s="49">
        <f>IF(AA54=0,0,LOOKUP(AA54,Bodování!$A$2:$A$101,Bodování!$B$2:$B$101))</f>
        <v>0</v>
      </c>
      <c r="AC54" s="50">
        <f t="shared" si="63"/>
      </c>
      <c r="AD54" s="51">
        <f t="shared" si="64"/>
      </c>
      <c r="AE54" s="36"/>
      <c r="AF54" s="17"/>
      <c r="AG54" s="48">
        <f t="shared" si="65"/>
        <v>0</v>
      </c>
      <c r="AH54" s="48">
        <f t="shared" si="66"/>
        <v>0</v>
      </c>
      <c r="AI54" s="48">
        <f t="shared" si="67"/>
        <v>0</v>
      </c>
      <c r="AJ54" s="48">
        <f t="shared" si="68"/>
        <v>0</v>
      </c>
      <c r="AK54" s="48">
        <f t="shared" si="69"/>
        <v>0</v>
      </c>
      <c r="AL54" s="48">
        <f t="shared" si="70"/>
        <v>0</v>
      </c>
      <c r="AM54" s="48">
        <f t="shared" si="71"/>
        <v>0</v>
      </c>
      <c r="AN54" s="48">
        <f t="shared" si="72"/>
        <v>0</v>
      </c>
      <c r="AO54" s="48">
        <f t="shared" si="73"/>
        <v>0</v>
      </c>
      <c r="AP54" s="48">
        <f t="shared" si="74"/>
        <v>0</v>
      </c>
      <c r="AQ54" s="41">
        <f t="shared" si="75"/>
        <v>0</v>
      </c>
      <c r="AR54" s="41">
        <f t="shared" si="76"/>
        <v>10</v>
      </c>
      <c r="AS54" s="48">
        <f t="shared" si="77"/>
        <v>0</v>
      </c>
      <c r="AT54" s="48">
        <f t="shared" si="78"/>
        <v>0</v>
      </c>
      <c r="AU54" s="48">
        <f t="shared" si="79"/>
        <v>0</v>
      </c>
      <c r="AV54" s="48">
        <f t="shared" si="80"/>
        <v>0</v>
      </c>
      <c r="AW54" s="48">
        <f t="shared" si="81"/>
        <v>0</v>
      </c>
      <c r="AX54" s="48">
        <f t="shared" si="82"/>
        <v>0</v>
      </c>
      <c r="AY54" s="48">
        <f t="shared" si="83"/>
        <v>0</v>
      </c>
      <c r="AZ54" s="48">
        <f t="shared" si="84"/>
        <v>0</v>
      </c>
      <c r="BA54" s="48">
        <f t="shared" si="85"/>
        <v>0</v>
      </c>
      <c r="BB54" s="48">
        <f t="shared" si="86"/>
        <v>0</v>
      </c>
      <c r="BC54" s="41">
        <f t="shared" si="87"/>
        <v>0</v>
      </c>
      <c r="BD54" s="44">
        <f t="shared" si="88"/>
        <v>0</v>
      </c>
      <c r="BE54" s="58">
        <f t="shared" si="89"/>
        <v>0</v>
      </c>
      <c r="BF54" s="58"/>
    </row>
    <row r="55" spans="2:58" s="8" customFormat="1" ht="12.75" hidden="1">
      <c r="B55" s="68">
        <f t="shared" si="6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1"/>
        <v>0</v>
      </c>
      <c r="Z55" s="49">
        <f>IF(Y55=0,0,LOOKUP(Y55,Bodování!$A$2:$A$101,Bodování!$B$2:$B$101))</f>
        <v>0</v>
      </c>
      <c r="AA55" s="49">
        <f t="shared" si="62"/>
        <v>0</v>
      </c>
      <c r="AB55" s="49">
        <f>IF(AA55=0,0,LOOKUP(AA55,Bodování!$A$2:$A$101,Bodování!$B$2:$B$101))</f>
        <v>0</v>
      </c>
      <c r="AC55" s="50">
        <f t="shared" si="63"/>
      </c>
      <c r="AD55" s="51">
        <f t="shared" si="64"/>
      </c>
      <c r="AE55" s="36"/>
      <c r="AF55" s="17"/>
      <c r="AG55" s="48">
        <f t="shared" si="65"/>
        <v>0</v>
      </c>
      <c r="AH55" s="48">
        <f t="shared" si="66"/>
        <v>0</v>
      </c>
      <c r="AI55" s="48">
        <f t="shared" si="67"/>
        <v>0</v>
      </c>
      <c r="AJ55" s="48">
        <f t="shared" si="68"/>
        <v>0</v>
      </c>
      <c r="AK55" s="48">
        <f t="shared" si="69"/>
        <v>0</v>
      </c>
      <c r="AL55" s="48">
        <f t="shared" si="70"/>
        <v>0</v>
      </c>
      <c r="AM55" s="48">
        <f t="shared" si="71"/>
        <v>0</v>
      </c>
      <c r="AN55" s="48">
        <f t="shared" si="72"/>
        <v>0</v>
      </c>
      <c r="AO55" s="48">
        <f t="shared" si="73"/>
        <v>0</v>
      </c>
      <c r="AP55" s="48">
        <f t="shared" si="74"/>
        <v>0</v>
      </c>
      <c r="AQ55" s="41">
        <f t="shared" si="75"/>
        <v>0</v>
      </c>
      <c r="AR55" s="41">
        <f t="shared" si="76"/>
        <v>10</v>
      </c>
      <c r="AS55" s="48">
        <f t="shared" si="77"/>
        <v>0</v>
      </c>
      <c r="AT55" s="48">
        <f t="shared" si="78"/>
        <v>0</v>
      </c>
      <c r="AU55" s="48">
        <f t="shared" si="79"/>
        <v>0</v>
      </c>
      <c r="AV55" s="48">
        <f t="shared" si="80"/>
        <v>0</v>
      </c>
      <c r="AW55" s="48">
        <f t="shared" si="81"/>
        <v>0</v>
      </c>
      <c r="AX55" s="48">
        <f t="shared" si="82"/>
        <v>0</v>
      </c>
      <c r="AY55" s="48">
        <f t="shared" si="83"/>
        <v>0</v>
      </c>
      <c r="AZ55" s="48">
        <f t="shared" si="84"/>
        <v>0</v>
      </c>
      <c r="BA55" s="48">
        <f t="shared" si="85"/>
        <v>0</v>
      </c>
      <c r="BB55" s="48">
        <f t="shared" si="86"/>
        <v>0</v>
      </c>
      <c r="BC55" s="41">
        <f t="shared" si="87"/>
        <v>0</v>
      </c>
      <c r="BD55" s="44">
        <f t="shared" si="88"/>
        <v>0</v>
      </c>
      <c r="BE55" s="58">
        <f t="shared" si="89"/>
        <v>0</v>
      </c>
      <c r="BF55" s="58"/>
    </row>
    <row r="56" spans="2:58" s="8" customFormat="1" ht="12.75" hidden="1">
      <c r="B56" s="68">
        <f t="shared" si="6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1"/>
        <v>0</v>
      </c>
      <c r="Z56" s="49">
        <f>IF(Y56=0,0,LOOKUP(Y56,Bodování!$A$2:$A$101,Bodování!$B$2:$B$101))</f>
        <v>0</v>
      </c>
      <c r="AA56" s="49">
        <f t="shared" si="62"/>
        <v>0</v>
      </c>
      <c r="AB56" s="49">
        <f>IF(AA56=0,0,LOOKUP(AA56,Bodování!$A$2:$A$101,Bodování!$B$2:$B$101))</f>
        <v>0</v>
      </c>
      <c r="AC56" s="50">
        <f t="shared" si="63"/>
      </c>
      <c r="AD56" s="51">
        <f t="shared" si="64"/>
      </c>
      <c r="AE56" s="36"/>
      <c r="AF56" s="17"/>
      <c r="AG56" s="48">
        <f t="shared" si="65"/>
        <v>0</v>
      </c>
      <c r="AH56" s="48">
        <f t="shared" si="66"/>
        <v>0</v>
      </c>
      <c r="AI56" s="48">
        <f t="shared" si="67"/>
        <v>0</v>
      </c>
      <c r="AJ56" s="48">
        <f t="shared" si="68"/>
        <v>0</v>
      </c>
      <c r="AK56" s="48">
        <f t="shared" si="69"/>
        <v>0</v>
      </c>
      <c r="AL56" s="48">
        <f t="shared" si="70"/>
        <v>0</v>
      </c>
      <c r="AM56" s="48">
        <f t="shared" si="71"/>
        <v>0</v>
      </c>
      <c r="AN56" s="48">
        <f t="shared" si="72"/>
        <v>0</v>
      </c>
      <c r="AO56" s="48">
        <f t="shared" si="73"/>
        <v>0</v>
      </c>
      <c r="AP56" s="48">
        <f t="shared" si="74"/>
        <v>0</v>
      </c>
      <c r="AQ56" s="41">
        <f t="shared" si="75"/>
        <v>0</v>
      </c>
      <c r="AR56" s="41">
        <f t="shared" si="76"/>
        <v>10</v>
      </c>
      <c r="AS56" s="48">
        <f t="shared" si="77"/>
        <v>0</v>
      </c>
      <c r="AT56" s="48">
        <f t="shared" si="78"/>
        <v>0</v>
      </c>
      <c r="AU56" s="48">
        <f t="shared" si="79"/>
        <v>0</v>
      </c>
      <c r="AV56" s="48">
        <f t="shared" si="80"/>
        <v>0</v>
      </c>
      <c r="AW56" s="48">
        <f t="shared" si="81"/>
        <v>0</v>
      </c>
      <c r="AX56" s="48">
        <f t="shared" si="82"/>
        <v>0</v>
      </c>
      <c r="AY56" s="48">
        <f t="shared" si="83"/>
        <v>0</v>
      </c>
      <c r="AZ56" s="48">
        <f t="shared" si="84"/>
        <v>0</v>
      </c>
      <c r="BA56" s="48">
        <f t="shared" si="85"/>
        <v>0</v>
      </c>
      <c r="BB56" s="48">
        <f t="shared" si="86"/>
        <v>0</v>
      </c>
      <c r="BC56" s="41">
        <f t="shared" si="87"/>
        <v>0</v>
      </c>
      <c r="BD56" s="44">
        <f t="shared" si="88"/>
        <v>0</v>
      </c>
      <c r="BE56" s="58">
        <f t="shared" si="89"/>
        <v>0</v>
      </c>
      <c r="BF56" s="58"/>
    </row>
    <row r="57" spans="2:58" s="8" customFormat="1" ht="12.75" hidden="1">
      <c r="B57" s="68">
        <f t="shared" si="6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1"/>
        <v>0</v>
      </c>
      <c r="Z57" s="49">
        <f>IF(Y57=0,0,LOOKUP(Y57,Bodování!$A$2:$A$101,Bodování!$B$2:$B$101))</f>
        <v>0</v>
      </c>
      <c r="AA57" s="49">
        <f t="shared" si="62"/>
        <v>0</v>
      </c>
      <c r="AB57" s="49">
        <f>IF(AA57=0,0,LOOKUP(AA57,Bodování!$A$2:$A$101,Bodování!$B$2:$B$101))</f>
        <v>0</v>
      </c>
      <c r="AC57" s="50">
        <f t="shared" si="63"/>
      </c>
      <c r="AD57" s="51">
        <f t="shared" si="64"/>
      </c>
      <c r="AE57" s="36"/>
      <c r="AF57" s="17"/>
      <c r="AG57" s="48">
        <f t="shared" si="65"/>
        <v>0</v>
      </c>
      <c r="AH57" s="48">
        <f t="shared" si="66"/>
        <v>0</v>
      </c>
      <c r="AI57" s="48">
        <f t="shared" si="67"/>
        <v>0</v>
      </c>
      <c r="AJ57" s="48">
        <f t="shared" si="68"/>
        <v>0</v>
      </c>
      <c r="AK57" s="48">
        <f t="shared" si="69"/>
        <v>0</v>
      </c>
      <c r="AL57" s="48">
        <f t="shared" si="70"/>
        <v>0</v>
      </c>
      <c r="AM57" s="48">
        <f t="shared" si="71"/>
        <v>0</v>
      </c>
      <c r="AN57" s="48">
        <f t="shared" si="72"/>
        <v>0</v>
      </c>
      <c r="AO57" s="48">
        <f t="shared" si="73"/>
        <v>0</v>
      </c>
      <c r="AP57" s="48">
        <f t="shared" si="74"/>
        <v>0</v>
      </c>
      <c r="AQ57" s="41">
        <f t="shared" si="75"/>
        <v>0</v>
      </c>
      <c r="AR57" s="41">
        <f t="shared" si="76"/>
        <v>10</v>
      </c>
      <c r="AS57" s="48">
        <f t="shared" si="77"/>
        <v>0</v>
      </c>
      <c r="AT57" s="48">
        <f t="shared" si="78"/>
        <v>0</v>
      </c>
      <c r="AU57" s="48">
        <f t="shared" si="79"/>
        <v>0</v>
      </c>
      <c r="AV57" s="48">
        <f t="shared" si="80"/>
        <v>0</v>
      </c>
      <c r="AW57" s="48">
        <f t="shared" si="81"/>
        <v>0</v>
      </c>
      <c r="AX57" s="48">
        <f t="shared" si="82"/>
        <v>0</v>
      </c>
      <c r="AY57" s="48">
        <f t="shared" si="83"/>
        <v>0</v>
      </c>
      <c r="AZ57" s="48">
        <f t="shared" si="84"/>
        <v>0</v>
      </c>
      <c r="BA57" s="48">
        <f t="shared" si="85"/>
        <v>0</v>
      </c>
      <c r="BB57" s="48">
        <f t="shared" si="86"/>
        <v>0</v>
      </c>
      <c r="BC57" s="41">
        <f t="shared" si="87"/>
        <v>0</v>
      </c>
      <c r="BD57" s="44">
        <f t="shared" si="88"/>
        <v>0</v>
      </c>
      <c r="BE57" s="58">
        <f t="shared" si="89"/>
        <v>0</v>
      </c>
      <c r="BF57" s="58"/>
    </row>
    <row r="58" spans="2:58" s="8" customFormat="1" ht="12.75" hidden="1">
      <c r="B58" s="68">
        <f t="shared" si="6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1"/>
        <v>0</v>
      </c>
      <c r="Z58" s="49">
        <f>IF(Y58=0,0,LOOKUP(Y58,Bodování!$A$2:$A$101,Bodování!$B$2:$B$101))</f>
        <v>0</v>
      </c>
      <c r="AA58" s="49">
        <f t="shared" si="62"/>
        <v>0</v>
      </c>
      <c r="AB58" s="49">
        <f>IF(AA58=0,0,LOOKUP(AA58,Bodování!$A$2:$A$101,Bodování!$B$2:$B$101))</f>
        <v>0</v>
      </c>
      <c r="AC58" s="50">
        <f t="shared" si="63"/>
      </c>
      <c r="AD58" s="51">
        <f t="shared" si="64"/>
      </c>
      <c r="AE58" s="36"/>
      <c r="AF58" s="17"/>
      <c r="AG58" s="48">
        <f t="shared" si="65"/>
        <v>0</v>
      </c>
      <c r="AH58" s="48">
        <f t="shared" si="66"/>
        <v>0</v>
      </c>
      <c r="AI58" s="48">
        <f t="shared" si="67"/>
        <v>0</v>
      </c>
      <c r="AJ58" s="48">
        <f t="shared" si="68"/>
        <v>0</v>
      </c>
      <c r="AK58" s="48">
        <f t="shared" si="69"/>
        <v>0</v>
      </c>
      <c r="AL58" s="48">
        <f t="shared" si="70"/>
        <v>0</v>
      </c>
      <c r="AM58" s="48">
        <f t="shared" si="71"/>
        <v>0</v>
      </c>
      <c r="AN58" s="48">
        <f t="shared" si="72"/>
        <v>0</v>
      </c>
      <c r="AO58" s="48">
        <f t="shared" si="73"/>
        <v>0</v>
      </c>
      <c r="AP58" s="48">
        <f t="shared" si="74"/>
        <v>0</v>
      </c>
      <c r="AQ58" s="41">
        <f t="shared" si="75"/>
        <v>0</v>
      </c>
      <c r="AR58" s="41">
        <f t="shared" si="76"/>
        <v>10</v>
      </c>
      <c r="AS58" s="48">
        <f t="shared" si="77"/>
        <v>0</v>
      </c>
      <c r="AT58" s="48">
        <f t="shared" si="78"/>
        <v>0</v>
      </c>
      <c r="AU58" s="48">
        <f t="shared" si="79"/>
        <v>0</v>
      </c>
      <c r="AV58" s="48">
        <f t="shared" si="80"/>
        <v>0</v>
      </c>
      <c r="AW58" s="48">
        <f t="shared" si="81"/>
        <v>0</v>
      </c>
      <c r="AX58" s="48">
        <f t="shared" si="82"/>
        <v>0</v>
      </c>
      <c r="AY58" s="48">
        <f t="shared" si="83"/>
        <v>0</v>
      </c>
      <c r="AZ58" s="48">
        <f t="shared" si="84"/>
        <v>0</v>
      </c>
      <c r="BA58" s="48">
        <f t="shared" si="85"/>
        <v>0</v>
      </c>
      <c r="BB58" s="48">
        <f t="shared" si="86"/>
        <v>0</v>
      </c>
      <c r="BC58" s="41">
        <f t="shared" si="87"/>
        <v>0</v>
      </c>
      <c r="BD58" s="44">
        <f t="shared" si="88"/>
        <v>0</v>
      </c>
      <c r="BE58" s="58">
        <f t="shared" si="89"/>
        <v>0</v>
      </c>
      <c r="BF58" s="58"/>
    </row>
    <row r="59" spans="2:58" s="8" customFormat="1" ht="12.75" hidden="1">
      <c r="B59" s="68">
        <f t="shared" si="6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1"/>
        <v>0</v>
      </c>
      <c r="Z59" s="49">
        <f>IF(Y59=0,0,LOOKUP(Y59,Bodování!$A$2:$A$101,Bodování!$B$2:$B$101))</f>
        <v>0</v>
      </c>
      <c r="AA59" s="49">
        <f t="shared" si="62"/>
        <v>0</v>
      </c>
      <c r="AB59" s="49">
        <f>IF(AA59=0,0,LOOKUP(AA59,Bodování!$A$2:$A$101,Bodování!$B$2:$B$101))</f>
        <v>0</v>
      </c>
      <c r="AC59" s="50">
        <f t="shared" si="63"/>
      </c>
      <c r="AD59" s="51">
        <f t="shared" si="64"/>
      </c>
      <c r="AE59" s="36"/>
      <c r="AF59" s="17"/>
      <c r="AG59" s="48">
        <f t="shared" si="65"/>
        <v>0</v>
      </c>
      <c r="AH59" s="48">
        <f t="shared" si="66"/>
        <v>0</v>
      </c>
      <c r="AI59" s="48">
        <f t="shared" si="67"/>
        <v>0</v>
      </c>
      <c r="AJ59" s="48">
        <f t="shared" si="68"/>
        <v>0</v>
      </c>
      <c r="AK59" s="48">
        <f t="shared" si="69"/>
        <v>0</v>
      </c>
      <c r="AL59" s="48">
        <f t="shared" si="70"/>
        <v>0</v>
      </c>
      <c r="AM59" s="48">
        <f t="shared" si="71"/>
        <v>0</v>
      </c>
      <c r="AN59" s="48">
        <f t="shared" si="72"/>
        <v>0</v>
      </c>
      <c r="AO59" s="48">
        <f t="shared" si="73"/>
        <v>0</v>
      </c>
      <c r="AP59" s="48">
        <f t="shared" si="74"/>
        <v>0</v>
      </c>
      <c r="AQ59" s="41">
        <f t="shared" si="75"/>
        <v>0</v>
      </c>
      <c r="AR59" s="41">
        <f t="shared" si="76"/>
        <v>10</v>
      </c>
      <c r="AS59" s="48">
        <f t="shared" si="77"/>
        <v>0</v>
      </c>
      <c r="AT59" s="48">
        <f t="shared" si="78"/>
        <v>0</v>
      </c>
      <c r="AU59" s="48">
        <f t="shared" si="79"/>
        <v>0</v>
      </c>
      <c r="AV59" s="48">
        <f t="shared" si="80"/>
        <v>0</v>
      </c>
      <c r="AW59" s="48">
        <f t="shared" si="81"/>
        <v>0</v>
      </c>
      <c r="AX59" s="48">
        <f t="shared" si="82"/>
        <v>0</v>
      </c>
      <c r="AY59" s="48">
        <f t="shared" si="83"/>
        <v>0</v>
      </c>
      <c r="AZ59" s="48">
        <f t="shared" si="84"/>
        <v>0</v>
      </c>
      <c r="BA59" s="48">
        <f t="shared" si="85"/>
        <v>0</v>
      </c>
      <c r="BB59" s="48">
        <f t="shared" si="86"/>
        <v>0</v>
      </c>
      <c r="BC59" s="41">
        <f t="shared" si="87"/>
        <v>0</v>
      </c>
      <c r="BD59" s="44">
        <f t="shared" si="88"/>
        <v>0</v>
      </c>
      <c r="BE59" s="58">
        <f t="shared" si="89"/>
        <v>0</v>
      </c>
      <c r="BF59" s="58"/>
    </row>
    <row r="60" spans="2:58" s="8" customFormat="1" ht="12.75" hidden="1">
      <c r="B60" s="68">
        <f t="shared" si="6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1"/>
        <v>0</v>
      </c>
      <c r="Z60" s="49">
        <f>IF(Y60=0,0,LOOKUP(Y60,Bodování!$A$2:$A$101,Bodování!$B$2:$B$101))</f>
        <v>0</v>
      </c>
      <c r="AA60" s="49">
        <f t="shared" si="62"/>
        <v>0</v>
      </c>
      <c r="AB60" s="49">
        <f>IF(AA60=0,0,LOOKUP(AA60,Bodování!$A$2:$A$101,Bodování!$B$2:$B$101))</f>
        <v>0</v>
      </c>
      <c r="AC60" s="50">
        <f t="shared" si="63"/>
      </c>
      <c r="AD60" s="51">
        <f t="shared" si="64"/>
      </c>
      <c r="AE60" s="36"/>
      <c r="AF60" s="17"/>
      <c r="AG60" s="48">
        <f t="shared" si="65"/>
        <v>0</v>
      </c>
      <c r="AH60" s="48">
        <f t="shared" si="66"/>
        <v>0</v>
      </c>
      <c r="AI60" s="48">
        <f t="shared" si="67"/>
        <v>0</v>
      </c>
      <c r="AJ60" s="48">
        <f t="shared" si="68"/>
        <v>0</v>
      </c>
      <c r="AK60" s="48">
        <f t="shared" si="69"/>
        <v>0</v>
      </c>
      <c r="AL60" s="48">
        <f t="shared" si="70"/>
        <v>0</v>
      </c>
      <c r="AM60" s="48">
        <f t="shared" si="71"/>
        <v>0</v>
      </c>
      <c r="AN60" s="48">
        <f t="shared" si="72"/>
        <v>0</v>
      </c>
      <c r="AO60" s="48">
        <f t="shared" si="73"/>
        <v>0</v>
      </c>
      <c r="AP60" s="48">
        <f t="shared" si="74"/>
        <v>0</v>
      </c>
      <c r="AQ60" s="41">
        <f t="shared" si="75"/>
        <v>0</v>
      </c>
      <c r="AR60" s="41">
        <f t="shared" si="76"/>
        <v>10</v>
      </c>
      <c r="AS60" s="48">
        <f t="shared" si="77"/>
        <v>0</v>
      </c>
      <c r="AT60" s="48">
        <f t="shared" si="78"/>
        <v>0</v>
      </c>
      <c r="AU60" s="48">
        <f t="shared" si="79"/>
        <v>0</v>
      </c>
      <c r="AV60" s="48">
        <f t="shared" si="80"/>
        <v>0</v>
      </c>
      <c r="AW60" s="48">
        <f t="shared" si="81"/>
        <v>0</v>
      </c>
      <c r="AX60" s="48">
        <f t="shared" si="82"/>
        <v>0</v>
      </c>
      <c r="AY60" s="48">
        <f t="shared" si="83"/>
        <v>0</v>
      </c>
      <c r="AZ60" s="48">
        <f t="shared" si="84"/>
        <v>0</v>
      </c>
      <c r="BA60" s="48">
        <f t="shared" si="85"/>
        <v>0</v>
      </c>
      <c r="BB60" s="48">
        <f t="shared" si="86"/>
        <v>0</v>
      </c>
      <c r="BC60" s="41">
        <f t="shared" si="87"/>
        <v>0</v>
      </c>
      <c r="BD60" s="44">
        <f t="shared" si="88"/>
        <v>0</v>
      </c>
      <c r="BE60" s="58">
        <f t="shared" si="8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BF67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125" style="2" customWidth="1"/>
    <col min="4" max="4" width="21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SUM(BD11:BD58)</f>
        <v>33</v>
      </c>
      <c r="BE10" s="59" t="s">
        <v>26</v>
      </c>
    </row>
    <row r="11" spans="2:58" s="8" customFormat="1" ht="12.75">
      <c r="B11" s="68">
        <f aca="true" t="shared" si="0" ref="B11:B31">AE11</f>
        <v>1</v>
      </c>
      <c r="C11" s="14" t="s">
        <v>36</v>
      </c>
      <c r="D11" s="13" t="s">
        <v>37</v>
      </c>
      <c r="E11" s="32">
        <v>1</v>
      </c>
      <c r="F11" s="56">
        <f>IF(E11=0,0,IF(E11="",0,LOOKUP(E11,Bodování!$A$2:$A$101,Bodování!$B$2:$B$101)))</f>
        <v>20</v>
      </c>
      <c r="G11" s="35">
        <v>1</v>
      </c>
      <c r="H11" s="57">
        <f>IF(G11=0,0,IF(G11="",0,LOOKUP(G11,Bodování!$A$2:$A$101,Bodování!$B$2:$B$101)))</f>
        <v>20</v>
      </c>
      <c r="I11" s="32">
        <v>1</v>
      </c>
      <c r="J11" s="56">
        <f>IF(I11=0,0,IF(I11="",0,LOOKUP(I11,Bodování!$A$2:$A$101,Bodování!$B$2:$B$101)))</f>
        <v>20</v>
      </c>
      <c r="K11" s="35">
        <v>2</v>
      </c>
      <c r="L11" s="57">
        <f>IF(K11=0,0,IF(K11="",0,LOOKUP(K11,Bodování!$A$2:$A$101,Bodování!$B$2:$B$101)))</f>
        <v>19</v>
      </c>
      <c r="M11" s="32">
        <v>1</v>
      </c>
      <c r="N11" s="56">
        <f>IF(M11=0,0,IF(M11="",0,LOOKUP(M11,Bodování!$A$2:$A$101,Bodování!$B$2:$B$101)))</f>
        <v>20</v>
      </c>
      <c r="O11" s="35">
        <v>1</v>
      </c>
      <c r="P11" s="57">
        <f>IF(O11=0,0,IF(O11="",0,LOOKUP(O11,Bodování!$A$2:$A$101,Bodování!$B$2:$B$101)))</f>
        <v>20</v>
      </c>
      <c r="Q11" s="32">
        <v>1</v>
      </c>
      <c r="R11" s="56">
        <f>IF(Q11=0,0,IF(Q11="",0,LOOKUP(Q11,Bodování!$A$2:$A$101,Bodování!$B$2:$B$101)))</f>
        <v>20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3">IF(BE11&lt;7,0,AQ11)</f>
        <v>2</v>
      </c>
      <c r="Z11" s="49">
        <f>IF(Y11=0,0,LOOKUP(Y11,Bodování!$A$2:$A$101,Bodování!$B$2:$B$101))</f>
        <v>19</v>
      </c>
      <c r="AA11" s="49">
        <f aca="true" t="shared" si="2" ref="AA11:AA43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3">IF(C11&gt;0,E11+G11+I11+K11+M11+O11+Q11+S11+U11+W11-Y11-AA11,"")</f>
        <v>6</v>
      </c>
      <c r="AD11" s="51">
        <f aca="true" t="shared" si="4" ref="AD11:AD43">IF(C11&gt;0,F11+H11+J11+L11+N11+P11+R11+T11+V11+X11-Z11-AB11,"")</f>
        <v>120</v>
      </c>
      <c r="AE11" s="36">
        <v>1</v>
      </c>
      <c r="AF11" s="17"/>
      <c r="AG11" s="48">
        <f aca="true" t="shared" si="5" ref="AG11:AG43">E11</f>
        <v>1</v>
      </c>
      <c r="AH11" s="48">
        <f aca="true" t="shared" si="6" ref="AH11:AH43">G11</f>
        <v>1</v>
      </c>
      <c r="AI11" s="48">
        <f aca="true" t="shared" si="7" ref="AI11:AI43">I11</f>
        <v>1</v>
      </c>
      <c r="AJ11" s="48">
        <f aca="true" t="shared" si="8" ref="AJ11:AJ43">K11</f>
        <v>2</v>
      </c>
      <c r="AK11" s="48">
        <f aca="true" t="shared" si="9" ref="AK11:AK43">M11</f>
        <v>1</v>
      </c>
      <c r="AL11" s="48">
        <f aca="true" t="shared" si="10" ref="AL11:AL43">O11</f>
        <v>1</v>
      </c>
      <c r="AM11" s="48">
        <f aca="true" t="shared" si="11" ref="AM11:AM43">Q11</f>
        <v>1</v>
      </c>
      <c r="AN11" s="48">
        <f aca="true" t="shared" si="12" ref="AN11:AN43">S11</f>
        <v>0</v>
      </c>
      <c r="AO11" s="48">
        <f aca="true" t="shared" si="13" ref="AO11:AO43">U11</f>
        <v>0</v>
      </c>
      <c r="AP11" s="48">
        <f aca="true" t="shared" si="14" ref="AP11:AP43">W11</f>
        <v>0</v>
      </c>
      <c r="AQ11" s="41">
        <f aca="true" t="shared" si="15" ref="AQ11:AQ43">MAX(AG11:AP11)</f>
        <v>2</v>
      </c>
      <c r="AR11" s="41">
        <f aca="true" t="shared" si="16" ref="AR11:AR43">COUNTIF(AG11:AP11,AQ11)</f>
        <v>1</v>
      </c>
      <c r="AS11" s="48">
        <f aca="true" t="shared" si="17" ref="AS11:AS43">IF(AQ11=AG11,0,AG11)</f>
        <v>1</v>
      </c>
      <c r="AT11" s="48">
        <f aca="true" t="shared" si="18" ref="AT11:AT43">IF(AQ11=AH11,0,AH11)</f>
        <v>1</v>
      </c>
      <c r="AU11" s="48">
        <f aca="true" t="shared" si="19" ref="AU11:AU43">IF(AQ11=AI11,0,AI11)</f>
        <v>1</v>
      </c>
      <c r="AV11" s="48">
        <f aca="true" t="shared" si="20" ref="AV11:AV43">IF(AQ11=AJ11,0,AJ11)</f>
        <v>0</v>
      </c>
      <c r="AW11" s="48">
        <f aca="true" t="shared" si="21" ref="AW11:AW43">IF(AQ11=AK11,0,AK11)</f>
        <v>1</v>
      </c>
      <c r="AX11" s="48">
        <f aca="true" t="shared" si="22" ref="AX11:AX43">IF(AQ11=AL11,0,AL11)</f>
        <v>1</v>
      </c>
      <c r="AY11" s="48">
        <f aca="true" t="shared" si="23" ref="AY11:AY43">IF(AQ11=AM11,0,AM11)</f>
        <v>1</v>
      </c>
      <c r="AZ11" s="48">
        <f aca="true" t="shared" si="24" ref="AZ11:AZ43">IF(AQ11=AN11,0,AN11)</f>
        <v>0</v>
      </c>
      <c r="BA11" s="48">
        <f aca="true" t="shared" si="25" ref="BA11:BA43">IF(AQ11=AO11,0,AO11)</f>
        <v>0</v>
      </c>
      <c r="BB11" s="48">
        <f aca="true" t="shared" si="26" ref="BB11:BB43">IF(AQ11=AP11,0,AP11)</f>
        <v>0</v>
      </c>
      <c r="BC11" s="41">
        <f aca="true" t="shared" si="27" ref="BC11:BC43">MAX(AS11:BB11)</f>
        <v>1</v>
      </c>
      <c r="BD11" s="44">
        <f aca="true" t="shared" si="28" ref="BD11:BD43">IF(C11="",0,1)</f>
        <v>1</v>
      </c>
      <c r="BE11" s="58">
        <f aca="true" t="shared" si="29" ref="BE11:BE43">10-(COUNTIF(AG11:AP11,0))</f>
        <v>7</v>
      </c>
      <c r="BF11" s="58"/>
    </row>
    <row r="12" spans="2:58" s="8" customFormat="1" ht="12.75">
      <c r="B12" s="68">
        <f t="shared" si="0"/>
        <v>2</v>
      </c>
      <c r="C12" s="14" t="s">
        <v>40</v>
      </c>
      <c r="D12" s="13" t="s">
        <v>39</v>
      </c>
      <c r="E12" s="32">
        <v>3</v>
      </c>
      <c r="F12" s="56">
        <f>IF(E12=0,0,IF(E12="",0,LOOKUP(E12,Bodování!$A$2:$A$101,Bodování!$B$2:$B$101)))</f>
        <v>18</v>
      </c>
      <c r="G12" s="35">
        <v>2</v>
      </c>
      <c r="H12" s="57">
        <f>IF(G12=0,0,IF(G12="",0,LOOKUP(G12,Bodování!$A$2:$A$101,Bodování!$B$2:$B$101)))</f>
        <v>19</v>
      </c>
      <c r="I12" s="32">
        <v>2</v>
      </c>
      <c r="J12" s="56">
        <f>IF(I12=0,0,IF(I12="",0,LOOKUP(I12,Bodování!$A$2:$A$101,Bodování!$B$2:$B$101)))</f>
        <v>19</v>
      </c>
      <c r="K12" s="35">
        <v>6</v>
      </c>
      <c r="L12" s="57">
        <f>IF(K12=0,0,IF(K12="",0,LOOKUP(K12,Bodování!$A$2:$A$101,Bodování!$B$2:$B$101)))</f>
        <v>15</v>
      </c>
      <c r="M12" s="32">
        <v>5</v>
      </c>
      <c r="N12" s="56">
        <f>IF(M12=0,0,IF(M12="",0,LOOKUP(M12,Bodování!$A$2:$A$101,Bodování!$B$2:$B$101)))</f>
        <v>16</v>
      </c>
      <c r="O12" s="35">
        <v>3</v>
      </c>
      <c r="P12" s="57">
        <f>IF(O12=0,0,IF(O12="",0,LOOKUP(O12,Bodování!$A$2:$A$101,Bodování!$B$2:$B$101)))</f>
        <v>18</v>
      </c>
      <c r="Q12" s="32">
        <v>3</v>
      </c>
      <c r="R12" s="56">
        <f>IF(Q12=0,0,IF(Q12="",0,LOOKUP(Q12,Bodování!$A$2:$A$101,Bodování!$B$2:$B$101)))</f>
        <v>18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6</v>
      </c>
      <c r="Z12" s="49">
        <f>IF(Y12=0,0,LOOKUP(Y12,Bodování!$A$2:$A$101,Bodování!$B$2:$B$101))</f>
        <v>15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18</v>
      </c>
      <c r="AD12" s="51">
        <f t="shared" si="4"/>
        <v>108</v>
      </c>
      <c r="AE12" s="36">
        <v>2</v>
      </c>
      <c r="AF12" s="17"/>
      <c r="AG12" s="48">
        <f t="shared" si="5"/>
        <v>3</v>
      </c>
      <c r="AH12" s="48">
        <f t="shared" si="6"/>
        <v>2</v>
      </c>
      <c r="AI12" s="48">
        <f t="shared" si="7"/>
        <v>2</v>
      </c>
      <c r="AJ12" s="48">
        <f t="shared" si="8"/>
        <v>6</v>
      </c>
      <c r="AK12" s="48">
        <f t="shared" si="9"/>
        <v>5</v>
      </c>
      <c r="AL12" s="48">
        <f t="shared" si="10"/>
        <v>3</v>
      </c>
      <c r="AM12" s="48">
        <f t="shared" si="11"/>
        <v>3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6</v>
      </c>
      <c r="AR12" s="41">
        <f t="shared" si="16"/>
        <v>1</v>
      </c>
      <c r="AS12" s="48">
        <f t="shared" si="17"/>
        <v>3</v>
      </c>
      <c r="AT12" s="48">
        <f t="shared" si="18"/>
        <v>2</v>
      </c>
      <c r="AU12" s="48">
        <f t="shared" si="19"/>
        <v>2</v>
      </c>
      <c r="AV12" s="48">
        <f t="shared" si="20"/>
        <v>0</v>
      </c>
      <c r="AW12" s="48">
        <f t="shared" si="21"/>
        <v>5</v>
      </c>
      <c r="AX12" s="48">
        <f t="shared" si="22"/>
        <v>3</v>
      </c>
      <c r="AY12" s="48">
        <f t="shared" si="23"/>
        <v>3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5</v>
      </c>
      <c r="BD12" s="44">
        <f t="shared" si="28"/>
        <v>1</v>
      </c>
      <c r="BE12" s="58">
        <f t="shared" si="29"/>
        <v>7</v>
      </c>
      <c r="BF12" s="58"/>
    </row>
    <row r="13" spans="2:58" s="8" customFormat="1" ht="12.75">
      <c r="B13" s="68">
        <f t="shared" si="0"/>
        <v>3</v>
      </c>
      <c r="C13" s="14" t="s">
        <v>38</v>
      </c>
      <c r="D13" s="13" t="s">
        <v>39</v>
      </c>
      <c r="E13" s="32">
        <v>2</v>
      </c>
      <c r="F13" s="56">
        <f>IF(E13=0,0,IF(E13="",0,LOOKUP(E13,Bodování!$A$2:$A$101,Bodování!$B$2:$B$101)))</f>
        <v>19</v>
      </c>
      <c r="G13" s="35">
        <v>3</v>
      </c>
      <c r="H13" s="57">
        <f>IF(G13=0,0,IF(G13="",0,LOOKUP(G13,Bodování!$A$2:$A$101,Bodování!$B$2:$B$101)))</f>
        <v>18</v>
      </c>
      <c r="I13" s="32">
        <v>3</v>
      </c>
      <c r="J13" s="56">
        <f>IF(I13=0,0,IF(I13="",0,LOOKUP(I13,Bodování!$A$2:$A$101,Bodování!$B$2:$B$101)))</f>
        <v>18</v>
      </c>
      <c r="K13" s="35">
        <v>5</v>
      </c>
      <c r="L13" s="57">
        <f>IF(K13=0,0,IF(K13="",0,LOOKUP(K13,Bodování!$A$2:$A$101,Bodování!$B$2:$B$101)))</f>
        <v>16</v>
      </c>
      <c r="M13" s="32">
        <v>2</v>
      </c>
      <c r="N13" s="56">
        <f>IF(M13=0,0,IF(M13="",0,LOOKUP(M13,Bodování!$A$2:$A$101,Bodování!$B$2:$B$101)))</f>
        <v>19</v>
      </c>
      <c r="O13" s="35">
        <v>4</v>
      </c>
      <c r="P13" s="57">
        <f>IF(O13=0,0,IF(O13="",0,LOOKUP(O13,Bodování!$A$2:$A$101,Bodování!$B$2:$B$101)))</f>
        <v>17</v>
      </c>
      <c r="Q13" s="32">
        <v>6</v>
      </c>
      <c r="R13" s="56">
        <f>IF(Q13=0,0,IF(Q13="",0,LOOKUP(Q13,Bodování!$A$2:$A$101,Bodování!$B$2:$B$101)))</f>
        <v>15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6</v>
      </c>
      <c r="Z13" s="49">
        <f>IF(Y13=0,0,LOOKUP(Y13,Bodování!$A$2:$A$101,Bodování!$B$2:$B$101))</f>
        <v>15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19</v>
      </c>
      <c r="AD13" s="51">
        <f t="shared" si="4"/>
        <v>107</v>
      </c>
      <c r="AE13" s="36">
        <v>3</v>
      </c>
      <c r="AF13" s="17"/>
      <c r="AG13" s="48">
        <f t="shared" si="5"/>
        <v>2</v>
      </c>
      <c r="AH13" s="48">
        <f t="shared" si="6"/>
        <v>3</v>
      </c>
      <c r="AI13" s="48">
        <f t="shared" si="7"/>
        <v>3</v>
      </c>
      <c r="AJ13" s="48">
        <f t="shared" si="8"/>
        <v>5</v>
      </c>
      <c r="AK13" s="48">
        <f t="shared" si="9"/>
        <v>2</v>
      </c>
      <c r="AL13" s="48">
        <f t="shared" si="10"/>
        <v>4</v>
      </c>
      <c r="AM13" s="48">
        <f t="shared" si="11"/>
        <v>6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6</v>
      </c>
      <c r="AR13" s="41">
        <f t="shared" si="16"/>
        <v>1</v>
      </c>
      <c r="AS13" s="48">
        <f t="shared" si="17"/>
        <v>2</v>
      </c>
      <c r="AT13" s="48">
        <f t="shared" si="18"/>
        <v>3</v>
      </c>
      <c r="AU13" s="48">
        <f t="shared" si="19"/>
        <v>3</v>
      </c>
      <c r="AV13" s="48">
        <f t="shared" si="20"/>
        <v>5</v>
      </c>
      <c r="AW13" s="48">
        <f t="shared" si="21"/>
        <v>2</v>
      </c>
      <c r="AX13" s="48">
        <f t="shared" si="22"/>
        <v>4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5</v>
      </c>
      <c r="BD13" s="44">
        <f t="shared" si="28"/>
        <v>1</v>
      </c>
      <c r="BE13" s="58">
        <f t="shared" si="29"/>
        <v>7</v>
      </c>
      <c r="BF13" s="58"/>
    </row>
    <row r="14" spans="2:58" s="8" customFormat="1" ht="12.75">
      <c r="B14" s="68">
        <f t="shared" si="0"/>
        <v>4</v>
      </c>
      <c r="C14" s="14" t="s">
        <v>75</v>
      </c>
      <c r="D14" s="13" t="s">
        <v>73</v>
      </c>
      <c r="E14" s="32"/>
      <c r="F14" s="56">
        <f>IF(E14=0,0,IF(E14="",0,LOOKUP(E14,Bodování!$A$2:$A$101,Bodování!$B$2:$B$101)))</f>
        <v>0</v>
      </c>
      <c r="G14" s="35">
        <v>8</v>
      </c>
      <c r="H14" s="57">
        <f>IF(G14=0,0,IF(G14="",0,LOOKUP(G14,Bodování!$A$2:$A$101,Bodování!$B$2:$B$101)))</f>
        <v>13</v>
      </c>
      <c r="I14" s="32">
        <v>6</v>
      </c>
      <c r="J14" s="56">
        <f>IF(I14=0,0,IF(I14="",0,LOOKUP(I14,Bodování!$A$2:$A$101,Bodování!$B$2:$B$101)))</f>
        <v>15</v>
      </c>
      <c r="K14" s="35">
        <v>8</v>
      </c>
      <c r="L14" s="57">
        <f>IF(K14=0,0,IF(K14="",0,LOOKUP(K14,Bodování!$A$2:$A$101,Bodování!$B$2:$B$101)))</f>
        <v>13</v>
      </c>
      <c r="M14" s="32">
        <v>7</v>
      </c>
      <c r="N14" s="56">
        <f>IF(M14=0,0,IF(M14="",0,LOOKUP(M14,Bodování!$A$2:$A$101,Bodování!$B$2:$B$101)))</f>
        <v>14</v>
      </c>
      <c r="O14" s="35">
        <v>5</v>
      </c>
      <c r="P14" s="57">
        <f>IF(O14=0,0,IF(O14="",0,LOOKUP(O14,Bodování!$A$2:$A$101,Bodování!$B$2:$B$101)))</f>
        <v>16</v>
      </c>
      <c r="Q14" s="32">
        <v>8</v>
      </c>
      <c r="R14" s="56">
        <f>IF(Q14=0,0,IF(Q14="",0,LOOKUP(Q14,Bodování!$A$2:$A$101,Bodování!$B$2:$B$101)))</f>
        <v>13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42</v>
      </c>
      <c r="AD14" s="51">
        <f t="shared" si="4"/>
        <v>84</v>
      </c>
      <c r="AE14" s="36">
        <v>4</v>
      </c>
      <c r="AF14" s="17"/>
      <c r="AG14" s="48">
        <f t="shared" si="5"/>
        <v>0</v>
      </c>
      <c r="AH14" s="48">
        <f t="shared" si="6"/>
        <v>8</v>
      </c>
      <c r="AI14" s="48">
        <f t="shared" si="7"/>
        <v>6</v>
      </c>
      <c r="AJ14" s="48">
        <f t="shared" si="8"/>
        <v>8</v>
      </c>
      <c r="AK14" s="48">
        <f t="shared" si="9"/>
        <v>7</v>
      </c>
      <c r="AL14" s="48">
        <f t="shared" si="10"/>
        <v>5</v>
      </c>
      <c r="AM14" s="48">
        <f t="shared" si="11"/>
        <v>8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8</v>
      </c>
      <c r="AR14" s="41">
        <f t="shared" si="16"/>
        <v>3</v>
      </c>
      <c r="AS14" s="48">
        <f t="shared" si="17"/>
        <v>0</v>
      </c>
      <c r="AT14" s="48">
        <f t="shared" si="18"/>
        <v>0</v>
      </c>
      <c r="AU14" s="48">
        <f t="shared" si="19"/>
        <v>6</v>
      </c>
      <c r="AV14" s="48">
        <f t="shared" si="20"/>
        <v>0</v>
      </c>
      <c r="AW14" s="48">
        <f t="shared" si="21"/>
        <v>7</v>
      </c>
      <c r="AX14" s="48">
        <f t="shared" si="22"/>
        <v>5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7</v>
      </c>
      <c r="BD14" s="44">
        <f t="shared" si="28"/>
        <v>1</v>
      </c>
      <c r="BE14" s="58">
        <f t="shared" si="29"/>
        <v>6</v>
      </c>
      <c r="BF14" s="58"/>
    </row>
    <row r="15" spans="2:58" s="8" customFormat="1" ht="12.75">
      <c r="B15" s="68">
        <f t="shared" si="0"/>
        <v>5</v>
      </c>
      <c r="C15" s="14" t="s">
        <v>47</v>
      </c>
      <c r="D15" s="13" t="s">
        <v>48</v>
      </c>
      <c r="E15" s="32">
        <v>8</v>
      </c>
      <c r="F15" s="56">
        <f>IF(E15=0,0,IF(E15="",0,LOOKUP(E15,Bodování!$A$2:$A$101,Bodování!$B$2:$B$101)))</f>
        <v>13</v>
      </c>
      <c r="G15" s="35">
        <v>4</v>
      </c>
      <c r="H15" s="57">
        <f>IF(G15=0,0,IF(G15="",0,LOOKUP(G15,Bodování!$A$2:$A$101,Bodování!$B$2:$B$101)))</f>
        <v>17</v>
      </c>
      <c r="I15" s="32">
        <v>9</v>
      </c>
      <c r="J15" s="56">
        <f>IF(I15=0,0,IF(I15="",0,LOOKUP(I15,Bodování!$A$2:$A$101,Bodování!$B$2:$B$101)))</f>
        <v>12</v>
      </c>
      <c r="K15" s="35">
        <v>10</v>
      </c>
      <c r="L15" s="57">
        <f>IF(K15=0,0,IF(K15="",0,LOOKUP(K15,Bodování!$A$2:$A$101,Bodování!$B$2:$B$101)))</f>
        <v>11</v>
      </c>
      <c r="M15" s="32">
        <v>8</v>
      </c>
      <c r="N15" s="56">
        <f>IF(M15=0,0,IF(M15="",0,LOOKUP(M15,Bodování!$A$2:$A$101,Bodování!$B$2:$B$101)))</f>
        <v>13</v>
      </c>
      <c r="O15" s="35">
        <v>8</v>
      </c>
      <c r="P15" s="57">
        <f>IF(O15=0,0,IF(O15="",0,LOOKUP(O15,Bodování!$A$2:$A$101,Bodování!$B$2:$B$101)))</f>
        <v>13</v>
      </c>
      <c r="Q15" s="32">
        <v>9</v>
      </c>
      <c r="R15" s="56">
        <f>IF(Q15=0,0,IF(Q15="",0,LOOKUP(Q15,Bodování!$A$2:$A$101,Bodování!$B$2:$B$101)))</f>
        <v>12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10</v>
      </c>
      <c r="Z15" s="49">
        <f>IF(Y15=0,0,LOOKUP(Y15,Bodování!$A$2:$A$101,Bodování!$B$2:$B$101))</f>
        <v>11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46</v>
      </c>
      <c r="AD15" s="51">
        <f t="shared" si="4"/>
        <v>80</v>
      </c>
      <c r="AE15" s="36">
        <v>5</v>
      </c>
      <c r="AF15" s="17"/>
      <c r="AG15" s="48">
        <f t="shared" si="5"/>
        <v>8</v>
      </c>
      <c r="AH15" s="48">
        <f t="shared" si="6"/>
        <v>4</v>
      </c>
      <c r="AI15" s="48">
        <f t="shared" si="7"/>
        <v>9</v>
      </c>
      <c r="AJ15" s="48">
        <f t="shared" si="8"/>
        <v>10</v>
      </c>
      <c r="AK15" s="48">
        <f t="shared" si="9"/>
        <v>8</v>
      </c>
      <c r="AL15" s="48">
        <f t="shared" si="10"/>
        <v>8</v>
      </c>
      <c r="AM15" s="48">
        <f t="shared" si="11"/>
        <v>9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10</v>
      </c>
      <c r="AR15" s="41">
        <f t="shared" si="16"/>
        <v>1</v>
      </c>
      <c r="AS15" s="48">
        <f t="shared" si="17"/>
        <v>8</v>
      </c>
      <c r="AT15" s="48">
        <f t="shared" si="18"/>
        <v>4</v>
      </c>
      <c r="AU15" s="48">
        <f t="shared" si="19"/>
        <v>9</v>
      </c>
      <c r="AV15" s="48">
        <f t="shared" si="20"/>
        <v>0</v>
      </c>
      <c r="AW15" s="48">
        <f t="shared" si="21"/>
        <v>8</v>
      </c>
      <c r="AX15" s="48">
        <f t="shared" si="22"/>
        <v>8</v>
      </c>
      <c r="AY15" s="48">
        <f t="shared" si="23"/>
        <v>9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9</v>
      </c>
      <c r="BD15" s="44">
        <f t="shared" si="28"/>
        <v>1</v>
      </c>
      <c r="BE15" s="58">
        <f t="shared" si="29"/>
        <v>7</v>
      </c>
      <c r="BF15" s="58"/>
    </row>
    <row r="16" spans="2:58" s="8" customFormat="1" ht="12.75">
      <c r="B16" s="68">
        <f t="shared" si="0"/>
        <v>6</v>
      </c>
      <c r="C16" s="14" t="s">
        <v>49</v>
      </c>
      <c r="D16" s="13" t="s">
        <v>46</v>
      </c>
      <c r="E16" s="32">
        <v>9</v>
      </c>
      <c r="F16" s="56">
        <f>IF(E16=0,0,IF(E16="",0,LOOKUP(E16,Bodování!$A$2:$A$101,Bodování!$B$2:$B$101)))</f>
        <v>12</v>
      </c>
      <c r="G16" s="35">
        <v>6</v>
      </c>
      <c r="H16" s="57">
        <f>IF(G16=0,0,IF(G16="",0,LOOKUP(G16,Bodování!$A$2:$A$101,Bodování!$B$2:$B$101)))</f>
        <v>15</v>
      </c>
      <c r="I16" s="32">
        <v>13</v>
      </c>
      <c r="J16" s="56">
        <f>IF(I16=0,0,IF(I16="",0,LOOKUP(I16,Bodování!$A$2:$A$101,Bodování!$B$2:$B$101)))</f>
        <v>8</v>
      </c>
      <c r="K16" s="35">
        <v>14</v>
      </c>
      <c r="L16" s="57">
        <f>IF(K16=0,0,IF(K16="",0,LOOKUP(K16,Bodování!$A$2:$A$101,Bodování!$B$2:$B$101)))</f>
        <v>7</v>
      </c>
      <c r="M16" s="32">
        <v>9</v>
      </c>
      <c r="N16" s="56">
        <f>IF(M16=0,0,IF(M16="",0,LOOKUP(M16,Bodování!$A$2:$A$101,Bodování!$B$2:$B$101)))</f>
        <v>12</v>
      </c>
      <c r="O16" s="35">
        <v>10</v>
      </c>
      <c r="P16" s="57">
        <f>IF(O16=0,0,IF(O16="",0,LOOKUP(O16,Bodování!$A$2:$A$101,Bodování!$B$2:$B$101)))</f>
        <v>11</v>
      </c>
      <c r="Q16" s="32">
        <v>7</v>
      </c>
      <c r="R16" s="56">
        <f>IF(Q16=0,0,IF(Q16="",0,LOOKUP(Q16,Bodování!$A$2:$A$101,Bodování!$B$2:$B$101)))</f>
        <v>14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14</v>
      </c>
      <c r="Z16" s="49">
        <f>IF(Y16=0,0,LOOKUP(Y16,Bodování!$A$2:$A$101,Bodování!$B$2:$B$101))</f>
        <v>7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54</v>
      </c>
      <c r="AD16" s="51">
        <f t="shared" si="4"/>
        <v>72</v>
      </c>
      <c r="AE16" s="36">
        <v>6</v>
      </c>
      <c r="AF16" s="17"/>
      <c r="AG16" s="48">
        <f t="shared" si="5"/>
        <v>9</v>
      </c>
      <c r="AH16" s="48">
        <f t="shared" si="6"/>
        <v>6</v>
      </c>
      <c r="AI16" s="48">
        <f t="shared" si="7"/>
        <v>13</v>
      </c>
      <c r="AJ16" s="48">
        <f t="shared" si="8"/>
        <v>14</v>
      </c>
      <c r="AK16" s="48">
        <f t="shared" si="9"/>
        <v>9</v>
      </c>
      <c r="AL16" s="48">
        <f t="shared" si="10"/>
        <v>10</v>
      </c>
      <c r="AM16" s="48">
        <f t="shared" si="11"/>
        <v>7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14</v>
      </c>
      <c r="AR16" s="41">
        <f t="shared" si="16"/>
        <v>1</v>
      </c>
      <c r="AS16" s="48">
        <f t="shared" si="17"/>
        <v>9</v>
      </c>
      <c r="AT16" s="48">
        <f t="shared" si="18"/>
        <v>6</v>
      </c>
      <c r="AU16" s="48">
        <f t="shared" si="19"/>
        <v>13</v>
      </c>
      <c r="AV16" s="48">
        <f t="shared" si="20"/>
        <v>0</v>
      </c>
      <c r="AW16" s="48">
        <f t="shared" si="21"/>
        <v>9</v>
      </c>
      <c r="AX16" s="48">
        <f t="shared" si="22"/>
        <v>10</v>
      </c>
      <c r="AY16" s="48">
        <f t="shared" si="23"/>
        <v>7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13</v>
      </c>
      <c r="BD16" s="44">
        <f t="shared" si="28"/>
        <v>1</v>
      </c>
      <c r="BE16" s="58">
        <f t="shared" si="29"/>
        <v>7</v>
      </c>
      <c r="BF16" s="58"/>
    </row>
    <row r="17" spans="2:58" s="8" customFormat="1" ht="12.75">
      <c r="B17" s="68">
        <f t="shared" si="0"/>
        <v>7</v>
      </c>
      <c r="C17" s="14" t="s">
        <v>42</v>
      </c>
      <c r="D17" s="13" t="s">
        <v>39</v>
      </c>
      <c r="E17" s="32">
        <v>5</v>
      </c>
      <c r="F17" s="56">
        <f>IF(E17=0,0,IF(E17="",0,LOOKUP(E17,Bodování!$A$2:$A$101,Bodování!$B$2:$B$101)))</f>
        <v>16</v>
      </c>
      <c r="G17" s="35">
        <v>5</v>
      </c>
      <c r="H17" s="57">
        <f>IF(G17=0,0,IF(G17="",0,LOOKUP(G17,Bodování!$A$2:$A$101,Bodování!$B$2:$B$101)))</f>
        <v>16</v>
      </c>
      <c r="I17" s="32">
        <v>5</v>
      </c>
      <c r="J17" s="56">
        <f>IF(I17=0,0,IF(I17="",0,LOOKUP(I17,Bodování!$A$2:$A$101,Bodování!$B$2:$B$101)))</f>
        <v>16</v>
      </c>
      <c r="K17" s="35"/>
      <c r="L17" s="57">
        <f>IF(K17=0,0,IF(K17="",0,LOOKUP(K17,Bodování!$A$2:$A$101,Bodování!$B$2:$B$101)))</f>
        <v>0</v>
      </c>
      <c r="M17" s="32">
        <v>13</v>
      </c>
      <c r="N17" s="56">
        <f>IF(M17=0,0,IF(M17="",0,LOOKUP(M17,Bodování!$A$2:$A$101,Bodování!$B$2:$B$101)))</f>
        <v>8</v>
      </c>
      <c r="O17" s="35">
        <v>17</v>
      </c>
      <c r="P17" s="57">
        <f>IF(O17=0,0,IF(O17="",0,LOOKUP(O17,Bodování!$A$2:$A$101,Bodování!$B$2:$B$101)))</f>
        <v>4</v>
      </c>
      <c r="Q17" s="32">
        <v>10</v>
      </c>
      <c r="R17" s="56">
        <f>IF(Q17=0,0,IF(Q17="",0,LOOKUP(Q17,Bodování!$A$2:$A$101,Bodování!$B$2:$B$101)))</f>
        <v>11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55</v>
      </c>
      <c r="AD17" s="51">
        <f t="shared" si="4"/>
        <v>71</v>
      </c>
      <c r="AE17" s="36">
        <v>7</v>
      </c>
      <c r="AF17" s="17"/>
      <c r="AG17" s="48">
        <f t="shared" si="5"/>
        <v>5</v>
      </c>
      <c r="AH17" s="48">
        <f t="shared" si="6"/>
        <v>5</v>
      </c>
      <c r="AI17" s="48">
        <f t="shared" si="7"/>
        <v>5</v>
      </c>
      <c r="AJ17" s="48">
        <f t="shared" si="8"/>
        <v>0</v>
      </c>
      <c r="AK17" s="48">
        <f t="shared" si="9"/>
        <v>13</v>
      </c>
      <c r="AL17" s="48">
        <f t="shared" si="10"/>
        <v>17</v>
      </c>
      <c r="AM17" s="48">
        <f t="shared" si="11"/>
        <v>10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17</v>
      </c>
      <c r="AR17" s="41">
        <f t="shared" si="16"/>
        <v>1</v>
      </c>
      <c r="AS17" s="48">
        <f t="shared" si="17"/>
        <v>5</v>
      </c>
      <c r="AT17" s="48">
        <f t="shared" si="18"/>
        <v>5</v>
      </c>
      <c r="AU17" s="48">
        <f t="shared" si="19"/>
        <v>5</v>
      </c>
      <c r="AV17" s="48">
        <f t="shared" si="20"/>
        <v>0</v>
      </c>
      <c r="AW17" s="48">
        <f t="shared" si="21"/>
        <v>13</v>
      </c>
      <c r="AX17" s="48">
        <f t="shared" si="22"/>
        <v>0</v>
      </c>
      <c r="AY17" s="48">
        <f t="shared" si="23"/>
        <v>10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13</v>
      </c>
      <c r="BD17" s="44">
        <f t="shared" si="28"/>
        <v>1</v>
      </c>
      <c r="BE17" s="58">
        <f t="shared" si="29"/>
        <v>6</v>
      </c>
      <c r="BF17" s="58"/>
    </row>
    <row r="18" spans="2:58" s="8" customFormat="1" ht="12.75">
      <c r="B18" s="68">
        <f t="shared" si="0"/>
        <v>8</v>
      </c>
      <c r="C18" s="14" t="s">
        <v>69</v>
      </c>
      <c r="D18" s="13" t="s">
        <v>44</v>
      </c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>
        <v>7</v>
      </c>
      <c r="L18" s="57">
        <f>IF(K18=0,0,IF(K18="",0,LOOKUP(K18,Bodování!$A$2:$A$101,Bodování!$B$2:$B$101)))</f>
        <v>14</v>
      </c>
      <c r="M18" s="32">
        <v>4</v>
      </c>
      <c r="N18" s="56">
        <f>IF(M18=0,0,IF(M18="",0,LOOKUP(M18,Bodování!$A$2:$A$101,Bodování!$B$2:$B$101)))</f>
        <v>17</v>
      </c>
      <c r="O18" s="35">
        <v>2</v>
      </c>
      <c r="P18" s="57">
        <f>IF(O18=0,0,IF(O18="",0,LOOKUP(O18,Bodování!$A$2:$A$101,Bodování!$B$2:$B$101)))</f>
        <v>19</v>
      </c>
      <c r="Q18" s="32">
        <v>2</v>
      </c>
      <c r="R18" s="56">
        <f>IF(Q18=0,0,IF(Q18="",0,LOOKUP(Q18,Bodování!$A$2:$A$101,Bodování!$B$2:$B$101)))</f>
        <v>19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15</v>
      </c>
      <c r="AD18" s="51">
        <f t="shared" si="4"/>
        <v>69</v>
      </c>
      <c r="AE18" s="36">
        <v>8</v>
      </c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7</v>
      </c>
      <c r="AK18" s="48">
        <f t="shared" si="9"/>
        <v>4</v>
      </c>
      <c r="AL18" s="48">
        <f t="shared" si="10"/>
        <v>2</v>
      </c>
      <c r="AM18" s="48">
        <f t="shared" si="11"/>
        <v>2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7</v>
      </c>
      <c r="AR18" s="41">
        <f t="shared" si="16"/>
        <v>1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4</v>
      </c>
      <c r="AX18" s="48">
        <f t="shared" si="22"/>
        <v>2</v>
      </c>
      <c r="AY18" s="48">
        <f t="shared" si="23"/>
        <v>2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4</v>
      </c>
      <c r="BD18" s="44">
        <f t="shared" si="28"/>
        <v>1</v>
      </c>
      <c r="BE18" s="58">
        <f t="shared" si="29"/>
        <v>4</v>
      </c>
      <c r="BF18" s="58"/>
    </row>
    <row r="19" spans="2:58" s="8" customFormat="1" ht="12.75">
      <c r="B19" s="68">
        <f t="shared" si="0"/>
        <v>9</v>
      </c>
      <c r="C19" s="14" t="s">
        <v>61</v>
      </c>
      <c r="D19" s="13" t="s">
        <v>44</v>
      </c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>
        <v>4</v>
      </c>
      <c r="L19" s="57">
        <f>IF(K19=0,0,IF(K19="",0,LOOKUP(K19,Bodování!$A$2:$A$101,Bodování!$B$2:$B$101)))</f>
        <v>17</v>
      </c>
      <c r="M19" s="32">
        <v>3</v>
      </c>
      <c r="N19" s="56">
        <f>IF(M19=0,0,IF(M19="",0,LOOKUP(M19,Bodování!$A$2:$A$101,Bodování!$B$2:$B$101)))</f>
        <v>18</v>
      </c>
      <c r="O19" s="35">
        <v>6</v>
      </c>
      <c r="P19" s="57">
        <f>IF(O19=0,0,IF(O19="",0,LOOKUP(O19,Bodování!$A$2:$A$101,Bodování!$B$2:$B$101)))</f>
        <v>15</v>
      </c>
      <c r="Q19" s="32">
        <v>4</v>
      </c>
      <c r="R19" s="56">
        <f>IF(Q19=0,0,IF(Q19="",0,LOOKUP(Q19,Bodování!$A$2:$A$101,Bodování!$B$2:$B$101)))</f>
        <v>17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17</v>
      </c>
      <c r="AD19" s="51">
        <f t="shared" si="4"/>
        <v>67</v>
      </c>
      <c r="AE19" s="36">
        <v>9</v>
      </c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4</v>
      </c>
      <c r="AK19" s="48">
        <f t="shared" si="9"/>
        <v>3</v>
      </c>
      <c r="AL19" s="48">
        <f t="shared" si="10"/>
        <v>6</v>
      </c>
      <c r="AM19" s="48">
        <f t="shared" si="11"/>
        <v>4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6</v>
      </c>
      <c r="AR19" s="41">
        <f t="shared" si="16"/>
        <v>1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4</v>
      </c>
      <c r="AW19" s="48">
        <f t="shared" si="21"/>
        <v>3</v>
      </c>
      <c r="AX19" s="48">
        <f t="shared" si="22"/>
        <v>0</v>
      </c>
      <c r="AY19" s="48">
        <f t="shared" si="23"/>
        <v>4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4</v>
      </c>
      <c r="BD19" s="44">
        <f t="shared" si="28"/>
        <v>1</v>
      </c>
      <c r="BE19" s="58">
        <f t="shared" si="29"/>
        <v>4</v>
      </c>
      <c r="BF19" s="58"/>
    </row>
    <row r="20" spans="2:58" s="8" customFormat="1" ht="12.75">
      <c r="B20" s="68">
        <f t="shared" si="0"/>
        <v>10</v>
      </c>
      <c r="C20" s="14" t="s">
        <v>45</v>
      </c>
      <c r="D20" s="13" t="s">
        <v>46</v>
      </c>
      <c r="E20" s="32">
        <v>7</v>
      </c>
      <c r="F20" s="56">
        <f>IF(E20=0,0,IF(E20="",0,LOOKUP(E20,Bodování!$A$2:$A$101,Bodování!$B$2:$B$101)))</f>
        <v>14</v>
      </c>
      <c r="G20" s="35">
        <v>9</v>
      </c>
      <c r="H20" s="57">
        <f>IF(G20=0,0,IF(G20="",0,LOOKUP(G20,Bodování!$A$2:$A$101,Bodování!$B$2:$B$101)))</f>
        <v>12</v>
      </c>
      <c r="I20" s="32">
        <v>10</v>
      </c>
      <c r="J20" s="56">
        <f>IF(I20=0,0,IF(I20="",0,LOOKUP(I20,Bodování!$A$2:$A$101,Bodování!$B$2:$B$101)))</f>
        <v>11</v>
      </c>
      <c r="K20" s="35">
        <v>11</v>
      </c>
      <c r="L20" s="57">
        <f>IF(K20=0,0,IF(K20="",0,LOOKUP(K20,Bodování!$A$2:$A$101,Bodování!$B$2:$B$101)))</f>
        <v>10</v>
      </c>
      <c r="M20" s="32"/>
      <c r="N20" s="56">
        <f>IF(M20=0,0,IF(M20="",0,LOOKUP(M20,Bodování!$A$2:$A$101,Bodování!$B$2:$B$101)))</f>
        <v>0</v>
      </c>
      <c r="O20" s="35">
        <v>11</v>
      </c>
      <c r="P20" s="57">
        <f>IF(O20=0,0,IF(O20="",0,LOOKUP(O20,Bodování!$A$2:$A$101,Bodování!$B$2:$B$101)))</f>
        <v>10</v>
      </c>
      <c r="Q20" s="32">
        <v>12</v>
      </c>
      <c r="R20" s="56">
        <f>IF(Q20=0,0,IF(Q20="",0,LOOKUP(Q20,Bodování!$A$2:$A$101,Bodování!$B$2:$B$101)))</f>
        <v>9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  <v>60</v>
      </c>
      <c r="AD20" s="51">
        <f t="shared" si="4"/>
        <v>66</v>
      </c>
      <c r="AE20" s="36">
        <v>10</v>
      </c>
      <c r="AF20" s="17"/>
      <c r="AG20" s="48">
        <f t="shared" si="5"/>
        <v>7</v>
      </c>
      <c r="AH20" s="48">
        <f t="shared" si="6"/>
        <v>9</v>
      </c>
      <c r="AI20" s="48">
        <f t="shared" si="7"/>
        <v>10</v>
      </c>
      <c r="AJ20" s="48">
        <f t="shared" si="8"/>
        <v>11</v>
      </c>
      <c r="AK20" s="48">
        <f t="shared" si="9"/>
        <v>0</v>
      </c>
      <c r="AL20" s="48">
        <f t="shared" si="10"/>
        <v>11</v>
      </c>
      <c r="AM20" s="48">
        <f t="shared" si="11"/>
        <v>12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12</v>
      </c>
      <c r="AR20" s="41">
        <f t="shared" si="16"/>
        <v>1</v>
      </c>
      <c r="AS20" s="48">
        <f t="shared" si="17"/>
        <v>7</v>
      </c>
      <c r="AT20" s="48">
        <f t="shared" si="18"/>
        <v>9</v>
      </c>
      <c r="AU20" s="48">
        <f t="shared" si="19"/>
        <v>10</v>
      </c>
      <c r="AV20" s="48">
        <f t="shared" si="20"/>
        <v>11</v>
      </c>
      <c r="AW20" s="48">
        <f t="shared" si="21"/>
        <v>0</v>
      </c>
      <c r="AX20" s="48">
        <f t="shared" si="22"/>
        <v>11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11</v>
      </c>
      <c r="BD20" s="44">
        <f t="shared" si="28"/>
        <v>1</v>
      </c>
      <c r="BE20" s="58">
        <f t="shared" si="29"/>
        <v>6</v>
      </c>
      <c r="BF20" s="58"/>
    </row>
    <row r="21" spans="2:58" s="8" customFormat="1" ht="12.75">
      <c r="B21" s="68">
        <f t="shared" si="0"/>
        <v>11</v>
      </c>
      <c r="C21" s="14" t="s">
        <v>50</v>
      </c>
      <c r="D21" s="13" t="s">
        <v>46</v>
      </c>
      <c r="E21" s="32">
        <v>10</v>
      </c>
      <c r="F21" s="56">
        <f>IF(E21=0,0,IF(E21="",0,LOOKUP(E21,Bodování!$A$2:$A$101,Bodování!$B$2:$B$101)))</f>
        <v>11</v>
      </c>
      <c r="G21" s="35">
        <v>10</v>
      </c>
      <c r="H21" s="57">
        <f>IF(G21=0,0,IF(G21="",0,LOOKUP(G21,Bodování!$A$2:$A$101,Bodování!$B$2:$B$101)))</f>
        <v>11</v>
      </c>
      <c r="I21" s="32">
        <v>14</v>
      </c>
      <c r="J21" s="56">
        <f>IF(I21=0,0,IF(I21="",0,LOOKUP(I21,Bodování!$A$2:$A$101,Bodování!$B$2:$B$101)))</f>
        <v>7</v>
      </c>
      <c r="K21" s="35">
        <v>12</v>
      </c>
      <c r="L21" s="57">
        <f>IF(K21=0,0,IF(K21="",0,LOOKUP(K21,Bodování!$A$2:$A$101,Bodování!$B$2:$B$101)))</f>
        <v>9</v>
      </c>
      <c r="M21" s="32">
        <v>10</v>
      </c>
      <c r="N21" s="56">
        <f>IF(M21=0,0,IF(M21="",0,LOOKUP(M21,Bodování!$A$2:$A$101,Bodování!$B$2:$B$101)))</f>
        <v>11</v>
      </c>
      <c r="O21" s="35">
        <v>12</v>
      </c>
      <c r="P21" s="57">
        <f>IF(O21=0,0,IF(O21="",0,LOOKUP(O21,Bodování!$A$2:$A$101,Bodování!$B$2:$B$101)))</f>
        <v>9</v>
      </c>
      <c r="Q21" s="32">
        <v>11</v>
      </c>
      <c r="R21" s="56">
        <f>IF(Q21=0,0,IF(Q21="",0,LOOKUP(Q21,Bodování!$A$2:$A$101,Bodování!$B$2:$B$101)))</f>
        <v>10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14</v>
      </c>
      <c r="Z21" s="49">
        <f>IF(Y21=0,0,LOOKUP(Y21,Bodování!$A$2:$A$101,Bodování!$B$2:$B$101))</f>
        <v>7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  <v>65</v>
      </c>
      <c r="AD21" s="51">
        <f t="shared" si="4"/>
        <v>61</v>
      </c>
      <c r="AE21" s="36">
        <v>11</v>
      </c>
      <c r="AF21" s="17"/>
      <c r="AG21" s="48">
        <f t="shared" si="5"/>
        <v>10</v>
      </c>
      <c r="AH21" s="48">
        <f t="shared" si="6"/>
        <v>10</v>
      </c>
      <c r="AI21" s="48">
        <f t="shared" si="7"/>
        <v>14</v>
      </c>
      <c r="AJ21" s="48">
        <f t="shared" si="8"/>
        <v>12</v>
      </c>
      <c r="AK21" s="48">
        <f t="shared" si="9"/>
        <v>10</v>
      </c>
      <c r="AL21" s="48">
        <f t="shared" si="10"/>
        <v>12</v>
      </c>
      <c r="AM21" s="48">
        <f t="shared" si="11"/>
        <v>11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14</v>
      </c>
      <c r="AR21" s="41">
        <f t="shared" si="16"/>
        <v>1</v>
      </c>
      <c r="AS21" s="48">
        <f t="shared" si="17"/>
        <v>10</v>
      </c>
      <c r="AT21" s="48">
        <f t="shared" si="18"/>
        <v>10</v>
      </c>
      <c r="AU21" s="48">
        <f t="shared" si="19"/>
        <v>0</v>
      </c>
      <c r="AV21" s="48">
        <f t="shared" si="20"/>
        <v>12</v>
      </c>
      <c r="AW21" s="48">
        <f t="shared" si="21"/>
        <v>10</v>
      </c>
      <c r="AX21" s="48">
        <f t="shared" si="22"/>
        <v>12</v>
      </c>
      <c r="AY21" s="48">
        <f t="shared" si="23"/>
        <v>11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12</v>
      </c>
      <c r="BD21" s="44">
        <f t="shared" si="28"/>
        <v>1</v>
      </c>
      <c r="BE21" s="58">
        <f t="shared" si="29"/>
        <v>7</v>
      </c>
      <c r="BF21" s="58"/>
    </row>
    <row r="22" spans="2:58" s="8" customFormat="1" ht="12.75">
      <c r="B22" s="68">
        <f t="shared" si="0"/>
        <v>12</v>
      </c>
      <c r="C22" s="14" t="s">
        <v>43</v>
      </c>
      <c r="D22" s="13" t="s">
        <v>44</v>
      </c>
      <c r="E22" s="32">
        <v>6</v>
      </c>
      <c r="F22" s="56">
        <f>IF(E22=0,0,IF(E22="",0,LOOKUP(E22,Bodování!$A$2:$A$101,Bodování!$B$2:$B$101)))</f>
        <v>15</v>
      </c>
      <c r="G22" s="35">
        <v>7</v>
      </c>
      <c r="H22" s="57">
        <f>IF(G22=0,0,IF(G22="",0,LOOKUP(G22,Bodování!$A$2:$A$101,Bodování!$B$2:$B$101)))</f>
        <v>14</v>
      </c>
      <c r="I22" s="32">
        <v>11</v>
      </c>
      <c r="J22" s="56">
        <f>IF(I22=0,0,IF(I22="",0,LOOKUP(I22,Bodování!$A$2:$A$101,Bodování!$B$2:$B$101)))</f>
        <v>10</v>
      </c>
      <c r="K22" s="35">
        <v>18</v>
      </c>
      <c r="L22" s="57">
        <f>IF(K22=0,0,IF(K22="",0,LOOKUP(K22,Bodování!$A$2:$A$101,Bodování!$B$2:$B$101)))</f>
        <v>3</v>
      </c>
      <c r="M22" s="32">
        <v>14</v>
      </c>
      <c r="N22" s="56">
        <f>IF(M22=0,0,IF(M22="",0,LOOKUP(M22,Bodování!$A$2:$A$101,Bodování!$B$2:$B$101)))</f>
        <v>7</v>
      </c>
      <c r="O22" s="35">
        <v>14</v>
      </c>
      <c r="P22" s="57">
        <f>IF(O22=0,0,IF(O22="",0,LOOKUP(O22,Bodování!$A$2:$A$101,Bodování!$B$2:$B$101)))</f>
        <v>7</v>
      </c>
      <c r="Q22" s="32">
        <v>17</v>
      </c>
      <c r="R22" s="56">
        <f>IF(Q22=0,0,IF(Q22="",0,LOOKUP(Q22,Bodování!$A$2:$A$101,Bodování!$B$2:$B$101)))</f>
        <v>4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18</v>
      </c>
      <c r="Z22" s="49">
        <f>IF(Y22=0,0,LOOKUP(Y22,Bodování!$A$2:$A$101,Bodování!$B$2:$B$101))</f>
        <v>3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  <v>69</v>
      </c>
      <c r="AD22" s="51">
        <f t="shared" si="4"/>
        <v>57</v>
      </c>
      <c r="AE22" s="36">
        <v>12</v>
      </c>
      <c r="AF22" s="17"/>
      <c r="AG22" s="48">
        <f t="shared" si="5"/>
        <v>6</v>
      </c>
      <c r="AH22" s="48">
        <f t="shared" si="6"/>
        <v>7</v>
      </c>
      <c r="AI22" s="48">
        <f t="shared" si="7"/>
        <v>11</v>
      </c>
      <c r="AJ22" s="48">
        <f t="shared" si="8"/>
        <v>18</v>
      </c>
      <c r="AK22" s="48">
        <f t="shared" si="9"/>
        <v>14</v>
      </c>
      <c r="AL22" s="48">
        <f t="shared" si="10"/>
        <v>14</v>
      </c>
      <c r="AM22" s="48">
        <f t="shared" si="11"/>
        <v>17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18</v>
      </c>
      <c r="AR22" s="41">
        <f t="shared" si="16"/>
        <v>1</v>
      </c>
      <c r="AS22" s="48">
        <f t="shared" si="17"/>
        <v>6</v>
      </c>
      <c r="AT22" s="48">
        <f t="shared" si="18"/>
        <v>7</v>
      </c>
      <c r="AU22" s="48">
        <f t="shared" si="19"/>
        <v>11</v>
      </c>
      <c r="AV22" s="48">
        <f t="shared" si="20"/>
        <v>0</v>
      </c>
      <c r="AW22" s="48">
        <f t="shared" si="21"/>
        <v>14</v>
      </c>
      <c r="AX22" s="48">
        <f t="shared" si="22"/>
        <v>14</v>
      </c>
      <c r="AY22" s="48">
        <f t="shared" si="23"/>
        <v>17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17</v>
      </c>
      <c r="BD22" s="44">
        <f t="shared" si="28"/>
        <v>1</v>
      </c>
      <c r="BE22" s="58">
        <f t="shared" si="29"/>
        <v>7</v>
      </c>
      <c r="BF22" s="58"/>
    </row>
    <row r="23" spans="2:58" s="8" customFormat="1" ht="12.75">
      <c r="B23" s="68">
        <f t="shared" si="0"/>
        <v>13</v>
      </c>
      <c r="C23" s="14" t="s">
        <v>81</v>
      </c>
      <c r="D23" s="13" t="s">
        <v>107</v>
      </c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>
        <v>4</v>
      </c>
      <c r="J23" s="56">
        <f>IF(I23=0,0,IF(I23="",0,LOOKUP(I23,Bodování!$A$2:$A$101,Bodování!$B$2:$B$101)))</f>
        <v>17</v>
      </c>
      <c r="K23" s="35"/>
      <c r="L23" s="57">
        <f>IF(K23=0,0,IF(K23="",0,LOOKUP(K23,Bodování!$A$2:$A$101,Bodování!$B$2:$B$101)))</f>
        <v>0</v>
      </c>
      <c r="M23" s="32">
        <v>6</v>
      </c>
      <c r="N23" s="56">
        <f>IF(M23=0,0,IF(M23="",0,LOOKUP(M23,Bodování!$A$2:$A$101,Bodování!$B$2:$B$101)))</f>
        <v>15</v>
      </c>
      <c r="O23" s="35"/>
      <c r="P23" s="57">
        <f>IF(O23=0,0,IF(O23="",0,LOOKUP(O23,Bodování!$A$2:$A$101,Bodování!$B$2:$B$101)))</f>
        <v>0</v>
      </c>
      <c r="Q23" s="32">
        <v>5</v>
      </c>
      <c r="R23" s="56">
        <f>IF(Q23=0,0,IF(Q23="",0,LOOKUP(Q23,Bodování!$A$2:$A$101,Bodování!$B$2:$B$101)))</f>
        <v>16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  <v>15</v>
      </c>
      <c r="AD23" s="51">
        <f t="shared" si="4"/>
        <v>48</v>
      </c>
      <c r="AE23" s="36">
        <v>13</v>
      </c>
      <c r="AF23" s="17"/>
      <c r="AG23" s="48">
        <f t="shared" si="5"/>
        <v>0</v>
      </c>
      <c r="AH23" s="48">
        <f t="shared" si="6"/>
        <v>0</v>
      </c>
      <c r="AI23" s="48">
        <f t="shared" si="7"/>
        <v>4</v>
      </c>
      <c r="AJ23" s="48">
        <f t="shared" si="8"/>
        <v>0</v>
      </c>
      <c r="AK23" s="48">
        <f t="shared" si="9"/>
        <v>6</v>
      </c>
      <c r="AL23" s="48">
        <f t="shared" si="10"/>
        <v>0</v>
      </c>
      <c r="AM23" s="48">
        <f t="shared" si="11"/>
        <v>5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6</v>
      </c>
      <c r="AR23" s="41">
        <f t="shared" si="16"/>
        <v>1</v>
      </c>
      <c r="AS23" s="48">
        <f t="shared" si="17"/>
        <v>0</v>
      </c>
      <c r="AT23" s="48">
        <f t="shared" si="18"/>
        <v>0</v>
      </c>
      <c r="AU23" s="48">
        <f t="shared" si="19"/>
        <v>4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5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5</v>
      </c>
      <c r="BD23" s="44">
        <f t="shared" si="28"/>
        <v>1</v>
      </c>
      <c r="BE23" s="58">
        <f t="shared" si="29"/>
        <v>3</v>
      </c>
      <c r="BF23" s="58"/>
    </row>
    <row r="24" spans="2:58" s="8" customFormat="1" ht="12.75">
      <c r="B24" s="68">
        <f t="shared" si="0"/>
        <v>14</v>
      </c>
      <c r="C24" s="14" t="s">
        <v>41</v>
      </c>
      <c r="D24" s="13" t="s">
        <v>39</v>
      </c>
      <c r="E24" s="32">
        <v>4</v>
      </c>
      <c r="F24" s="56">
        <f>IF(E24=0,0,IF(E24="",0,LOOKUP(E24,Bodování!$A$2:$A$101,Bodování!$B$2:$B$101)))</f>
        <v>17</v>
      </c>
      <c r="G24" s="35"/>
      <c r="H24" s="57">
        <f>IF(G24=0,0,IF(G24="",0,LOOKUP(G24,Bodování!$A$2:$A$101,Bodování!$B$2:$B$101)))</f>
        <v>0</v>
      </c>
      <c r="I24" s="32">
        <v>7</v>
      </c>
      <c r="J24" s="56">
        <f>IF(I24=0,0,IF(I24="",0,LOOKUP(I24,Bodování!$A$2:$A$101,Bodování!$B$2:$B$101)))</f>
        <v>14</v>
      </c>
      <c r="K24" s="35">
        <v>17</v>
      </c>
      <c r="L24" s="57">
        <f>IF(K24=0,0,IF(K24="",0,LOOKUP(K24,Bodování!$A$2:$A$101,Bodování!$B$2:$B$101)))</f>
        <v>4</v>
      </c>
      <c r="M24" s="32"/>
      <c r="N24" s="56">
        <f>IF(M24=0,0,IF(M24="",0,LOOKUP(M24,Bodování!$A$2:$A$101,Bodování!$B$2:$B$101)))</f>
        <v>0</v>
      </c>
      <c r="O24" s="35">
        <v>15</v>
      </c>
      <c r="P24" s="57">
        <f>IF(O24=0,0,IF(O24="",0,LOOKUP(O24,Bodování!$A$2:$A$101,Bodování!$B$2:$B$101)))</f>
        <v>6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  <v>43</v>
      </c>
      <c r="AD24" s="51">
        <f t="shared" si="4"/>
        <v>41</v>
      </c>
      <c r="AE24" s="36">
        <v>14</v>
      </c>
      <c r="AF24" s="17"/>
      <c r="AG24" s="48">
        <f t="shared" si="5"/>
        <v>4</v>
      </c>
      <c r="AH24" s="48">
        <f t="shared" si="6"/>
        <v>0</v>
      </c>
      <c r="AI24" s="48">
        <f t="shared" si="7"/>
        <v>7</v>
      </c>
      <c r="AJ24" s="48">
        <f t="shared" si="8"/>
        <v>17</v>
      </c>
      <c r="AK24" s="48">
        <f t="shared" si="9"/>
        <v>0</v>
      </c>
      <c r="AL24" s="48">
        <f t="shared" si="10"/>
        <v>15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17</v>
      </c>
      <c r="AR24" s="41">
        <f t="shared" si="16"/>
        <v>1</v>
      </c>
      <c r="AS24" s="48">
        <f t="shared" si="17"/>
        <v>4</v>
      </c>
      <c r="AT24" s="48">
        <f t="shared" si="18"/>
        <v>0</v>
      </c>
      <c r="AU24" s="48">
        <f t="shared" si="19"/>
        <v>7</v>
      </c>
      <c r="AV24" s="48">
        <f t="shared" si="20"/>
        <v>0</v>
      </c>
      <c r="AW24" s="48">
        <f t="shared" si="21"/>
        <v>0</v>
      </c>
      <c r="AX24" s="48">
        <f t="shared" si="22"/>
        <v>15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15</v>
      </c>
      <c r="BD24" s="44">
        <f t="shared" si="28"/>
        <v>1</v>
      </c>
      <c r="BE24" s="58">
        <f t="shared" si="29"/>
        <v>4</v>
      </c>
      <c r="BF24" s="58"/>
    </row>
    <row r="25" spans="2:58" s="8" customFormat="1" ht="12.75">
      <c r="B25" s="68">
        <f t="shared" si="0"/>
        <v>15</v>
      </c>
      <c r="C25" s="14" t="s">
        <v>53</v>
      </c>
      <c r="D25" s="13" t="s">
        <v>37</v>
      </c>
      <c r="E25" s="32">
        <v>13</v>
      </c>
      <c r="F25" s="56">
        <f>IF(E25=0,0,IF(E25="",0,LOOKUP(E25,Bodování!$A$2:$A$101,Bodování!$B$2:$B$101)))</f>
        <v>8</v>
      </c>
      <c r="G25" s="35">
        <v>12</v>
      </c>
      <c r="H25" s="57">
        <f>IF(G25=0,0,IF(G25="",0,LOOKUP(G25,Bodování!$A$2:$A$101,Bodování!$B$2:$B$101)))</f>
        <v>9</v>
      </c>
      <c r="I25" s="32">
        <v>15</v>
      </c>
      <c r="J25" s="56">
        <f>IF(I25=0,0,IF(I25="",0,LOOKUP(I25,Bodování!$A$2:$A$101,Bodování!$B$2:$B$101)))</f>
        <v>6</v>
      </c>
      <c r="K25" s="35">
        <v>15</v>
      </c>
      <c r="L25" s="57">
        <f>IF(K25=0,0,IF(K25="",0,LOOKUP(K25,Bodování!$A$2:$A$101,Bodování!$B$2:$B$101)))</f>
        <v>6</v>
      </c>
      <c r="M25" s="32">
        <v>15</v>
      </c>
      <c r="N25" s="56">
        <f>IF(M25=0,0,IF(M25="",0,LOOKUP(M25,Bodování!$A$2:$A$101,Bodování!$B$2:$B$101)))</f>
        <v>6</v>
      </c>
      <c r="O25" s="35">
        <v>18</v>
      </c>
      <c r="P25" s="57">
        <f>IF(O25=0,0,IF(O25="",0,LOOKUP(O25,Bodování!$A$2:$A$101,Bodování!$B$2:$B$101)))</f>
        <v>3</v>
      </c>
      <c r="Q25" s="32">
        <v>15</v>
      </c>
      <c r="R25" s="56">
        <f>IF(Q25=0,0,IF(Q25="",0,LOOKUP(Q25,Bodování!$A$2:$A$101,Bodování!$B$2:$B$101)))</f>
        <v>6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18</v>
      </c>
      <c r="Z25" s="49">
        <f>IF(Y25=0,0,LOOKUP(Y25,Bodování!$A$2:$A$101,Bodování!$B$2:$B$101))</f>
        <v>3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  <v>85</v>
      </c>
      <c r="AD25" s="51">
        <f t="shared" si="4"/>
        <v>41</v>
      </c>
      <c r="AE25" s="36">
        <v>15</v>
      </c>
      <c r="AF25" s="17"/>
      <c r="AG25" s="48">
        <f t="shared" si="5"/>
        <v>13</v>
      </c>
      <c r="AH25" s="48">
        <f t="shared" si="6"/>
        <v>12</v>
      </c>
      <c r="AI25" s="48">
        <f t="shared" si="7"/>
        <v>15</v>
      </c>
      <c r="AJ25" s="48">
        <f t="shared" si="8"/>
        <v>15</v>
      </c>
      <c r="AK25" s="48">
        <f t="shared" si="9"/>
        <v>15</v>
      </c>
      <c r="AL25" s="48">
        <f t="shared" si="10"/>
        <v>18</v>
      </c>
      <c r="AM25" s="48">
        <f t="shared" si="11"/>
        <v>15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18</v>
      </c>
      <c r="AR25" s="41">
        <f t="shared" si="16"/>
        <v>1</v>
      </c>
      <c r="AS25" s="48">
        <f t="shared" si="17"/>
        <v>13</v>
      </c>
      <c r="AT25" s="48">
        <f t="shared" si="18"/>
        <v>12</v>
      </c>
      <c r="AU25" s="48">
        <f t="shared" si="19"/>
        <v>15</v>
      </c>
      <c r="AV25" s="48">
        <f t="shared" si="20"/>
        <v>15</v>
      </c>
      <c r="AW25" s="48">
        <f t="shared" si="21"/>
        <v>15</v>
      </c>
      <c r="AX25" s="48">
        <f t="shared" si="22"/>
        <v>0</v>
      </c>
      <c r="AY25" s="48">
        <f t="shared" si="23"/>
        <v>15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15</v>
      </c>
      <c r="BD25" s="44">
        <f t="shared" si="28"/>
        <v>1</v>
      </c>
      <c r="BE25" s="58">
        <f t="shared" si="29"/>
        <v>7</v>
      </c>
      <c r="BF25" s="58"/>
    </row>
    <row r="26" spans="2:58" s="8" customFormat="1" ht="12.75">
      <c r="B26" s="68">
        <f t="shared" si="0"/>
        <v>16</v>
      </c>
      <c r="C26" s="14" t="s">
        <v>76</v>
      </c>
      <c r="D26" s="13" t="s">
        <v>77</v>
      </c>
      <c r="E26" s="32"/>
      <c r="F26" s="56">
        <f>IF(E26=0,0,IF(E26="",0,LOOKUP(E26,Bodování!$A$2:$A$101,Bodování!$B$2:$B$101)))</f>
        <v>0</v>
      </c>
      <c r="G26" s="35">
        <v>11</v>
      </c>
      <c r="H26" s="57">
        <f>IF(G26=0,0,IF(G26="",0,LOOKUP(G26,Bodování!$A$2:$A$101,Bodování!$B$2:$B$101)))</f>
        <v>10</v>
      </c>
      <c r="I26" s="32"/>
      <c r="J26" s="56">
        <f>IF(I26=0,0,IF(I26="",0,LOOKUP(I26,Bodování!$A$2:$A$101,Bodování!$B$2:$B$101)))</f>
        <v>0</v>
      </c>
      <c r="K26" s="35">
        <v>16</v>
      </c>
      <c r="L26" s="57">
        <f>IF(K26=0,0,IF(K26="",0,LOOKUP(K26,Bodování!$A$2:$A$101,Bodování!$B$2:$B$101)))</f>
        <v>5</v>
      </c>
      <c r="M26" s="32">
        <v>12</v>
      </c>
      <c r="N26" s="56">
        <f>IF(M26=0,0,IF(M26="",0,LOOKUP(M26,Bodování!$A$2:$A$101,Bodování!$B$2:$B$101)))</f>
        <v>9</v>
      </c>
      <c r="O26" s="35">
        <v>9</v>
      </c>
      <c r="P26" s="57">
        <f>IF(O26=0,0,IF(O26="",0,LOOKUP(O26,Bodování!$A$2:$A$101,Bodování!$B$2:$B$101)))</f>
        <v>12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  <v>48</v>
      </c>
      <c r="AD26" s="51">
        <f t="shared" si="4"/>
        <v>36</v>
      </c>
      <c r="AE26" s="36">
        <v>16</v>
      </c>
      <c r="AF26" s="17"/>
      <c r="AG26" s="48">
        <f t="shared" si="5"/>
        <v>0</v>
      </c>
      <c r="AH26" s="48">
        <f t="shared" si="6"/>
        <v>11</v>
      </c>
      <c r="AI26" s="48">
        <f t="shared" si="7"/>
        <v>0</v>
      </c>
      <c r="AJ26" s="48">
        <f t="shared" si="8"/>
        <v>16</v>
      </c>
      <c r="AK26" s="48">
        <f t="shared" si="9"/>
        <v>12</v>
      </c>
      <c r="AL26" s="48">
        <f t="shared" si="10"/>
        <v>9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16</v>
      </c>
      <c r="AR26" s="41">
        <f t="shared" si="16"/>
        <v>1</v>
      </c>
      <c r="AS26" s="48">
        <f t="shared" si="17"/>
        <v>0</v>
      </c>
      <c r="AT26" s="48">
        <f t="shared" si="18"/>
        <v>11</v>
      </c>
      <c r="AU26" s="48">
        <f t="shared" si="19"/>
        <v>0</v>
      </c>
      <c r="AV26" s="48">
        <f t="shared" si="20"/>
        <v>0</v>
      </c>
      <c r="AW26" s="48">
        <f t="shared" si="21"/>
        <v>12</v>
      </c>
      <c r="AX26" s="48">
        <f t="shared" si="22"/>
        <v>9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12</v>
      </c>
      <c r="BD26" s="44">
        <f t="shared" si="28"/>
        <v>1</v>
      </c>
      <c r="BE26" s="58">
        <f t="shared" si="29"/>
        <v>4</v>
      </c>
      <c r="BF26" s="58"/>
    </row>
    <row r="27" spans="2:58" s="8" customFormat="1" ht="12.75">
      <c r="B27" s="68">
        <f t="shared" si="0"/>
        <v>17</v>
      </c>
      <c r="C27" s="14" t="s">
        <v>51</v>
      </c>
      <c r="D27" s="13" t="s">
        <v>46</v>
      </c>
      <c r="E27" s="32">
        <v>11</v>
      </c>
      <c r="F27" s="56">
        <f>IF(E27=0,0,IF(E27="",0,LOOKUP(E27,Bodování!$A$2:$A$101,Bodování!$B$2:$B$101)))</f>
        <v>10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>
        <v>13</v>
      </c>
      <c r="L27" s="57">
        <f>IF(K27=0,0,IF(K27="",0,LOOKUP(K27,Bodování!$A$2:$A$101,Bodování!$B$2:$B$101)))</f>
        <v>8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>
        <v>14</v>
      </c>
      <c r="R27" s="56">
        <f>IF(Q27=0,0,IF(Q27="",0,LOOKUP(Q27,Bodování!$A$2:$A$101,Bodování!$B$2:$B$101)))</f>
        <v>7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  <v>38</v>
      </c>
      <c r="AD27" s="51">
        <f t="shared" si="4"/>
        <v>25</v>
      </c>
      <c r="AE27" s="36">
        <v>17</v>
      </c>
      <c r="AF27" s="17"/>
      <c r="AG27" s="48">
        <f t="shared" si="5"/>
        <v>11</v>
      </c>
      <c r="AH27" s="48">
        <f t="shared" si="6"/>
        <v>0</v>
      </c>
      <c r="AI27" s="48">
        <f t="shared" si="7"/>
        <v>0</v>
      </c>
      <c r="AJ27" s="48">
        <f t="shared" si="8"/>
        <v>13</v>
      </c>
      <c r="AK27" s="48">
        <f t="shared" si="9"/>
        <v>0</v>
      </c>
      <c r="AL27" s="48">
        <f t="shared" si="10"/>
        <v>0</v>
      </c>
      <c r="AM27" s="48">
        <f t="shared" si="11"/>
        <v>14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14</v>
      </c>
      <c r="AR27" s="41">
        <f t="shared" si="16"/>
        <v>1</v>
      </c>
      <c r="AS27" s="48">
        <f t="shared" si="17"/>
        <v>11</v>
      </c>
      <c r="AT27" s="48">
        <f t="shared" si="18"/>
        <v>0</v>
      </c>
      <c r="AU27" s="48">
        <f t="shared" si="19"/>
        <v>0</v>
      </c>
      <c r="AV27" s="48">
        <f t="shared" si="20"/>
        <v>13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13</v>
      </c>
      <c r="BD27" s="44">
        <f t="shared" si="28"/>
        <v>1</v>
      </c>
      <c r="BE27" s="58">
        <f t="shared" si="29"/>
        <v>3</v>
      </c>
      <c r="BF27" s="58"/>
    </row>
    <row r="28" spans="2:58" s="8" customFormat="1" ht="12.75">
      <c r="B28" s="68">
        <f t="shared" si="0"/>
        <v>18</v>
      </c>
      <c r="C28" s="14" t="s">
        <v>54</v>
      </c>
      <c r="D28" s="13" t="s">
        <v>39</v>
      </c>
      <c r="E28" s="32">
        <v>14</v>
      </c>
      <c r="F28" s="56">
        <f>IF(E28=0,0,IF(E28="",0,LOOKUP(E28,Bodování!$A$2:$A$101,Bodování!$B$2:$B$101)))</f>
        <v>7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>
        <v>13</v>
      </c>
      <c r="P28" s="57">
        <f>IF(O28=0,0,IF(O28="",0,LOOKUP(O28,Bodování!$A$2:$A$101,Bodování!$B$2:$B$101)))</f>
        <v>8</v>
      </c>
      <c r="Q28" s="32">
        <v>13</v>
      </c>
      <c r="R28" s="56">
        <f>IF(Q28=0,0,IF(Q28="",0,LOOKUP(Q28,Bodování!$A$2:$A$101,Bodování!$B$2:$B$101)))</f>
        <v>8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  <v>40</v>
      </c>
      <c r="AD28" s="51">
        <f t="shared" si="4"/>
        <v>23</v>
      </c>
      <c r="AE28" s="36">
        <v>18</v>
      </c>
      <c r="AF28" s="17"/>
      <c r="AG28" s="48">
        <f t="shared" si="5"/>
        <v>14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13</v>
      </c>
      <c r="AM28" s="48">
        <f t="shared" si="11"/>
        <v>13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14</v>
      </c>
      <c r="AR28" s="41">
        <f t="shared" si="16"/>
        <v>1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13</v>
      </c>
      <c r="AY28" s="48">
        <f t="shared" si="23"/>
        <v>13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13</v>
      </c>
      <c r="BD28" s="44">
        <f t="shared" si="28"/>
        <v>1</v>
      </c>
      <c r="BE28" s="58">
        <f t="shared" si="29"/>
        <v>3</v>
      </c>
      <c r="BF28" s="58"/>
    </row>
    <row r="29" spans="2:58" s="8" customFormat="1" ht="12.75">
      <c r="B29" s="68">
        <f t="shared" si="0"/>
        <v>19</v>
      </c>
      <c r="C29" s="14" t="s">
        <v>91</v>
      </c>
      <c r="D29" s="13" t="s">
        <v>92</v>
      </c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>
        <v>1</v>
      </c>
      <c r="L29" s="57">
        <f>IF(K29=0,0,IF(K29="",0,LOOKUP(K29,Bodování!$A$2:$A$101,Bodování!$B$2:$B$101)))</f>
        <v>20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  <v>1</v>
      </c>
      <c r="AD29" s="51">
        <f t="shared" si="4"/>
        <v>20</v>
      </c>
      <c r="AE29" s="36">
        <v>19</v>
      </c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1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1</v>
      </c>
      <c r="AR29" s="41">
        <f t="shared" si="16"/>
        <v>1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1</v>
      </c>
      <c r="BE29" s="58">
        <f t="shared" si="29"/>
        <v>1</v>
      </c>
      <c r="BF29" s="58"/>
    </row>
    <row r="30" spans="2:58" s="8" customFormat="1" ht="12.75">
      <c r="B30" s="68">
        <f t="shared" si="0"/>
        <v>20</v>
      </c>
      <c r="C30" s="14" t="s">
        <v>80</v>
      </c>
      <c r="D30" s="13" t="s">
        <v>77</v>
      </c>
      <c r="E30" s="32"/>
      <c r="F30" s="56">
        <f>IF(E30=0,0,IF(E30="",0,LOOKUP(E30,Bodování!$A$2:$A$101,Bodování!$B$2:$B$101)))</f>
        <v>0</v>
      </c>
      <c r="G30" s="35">
        <v>15</v>
      </c>
      <c r="H30" s="57">
        <f>IF(G30=0,0,IF(G30="",0,LOOKUP(G30,Bodování!$A$2:$A$101,Bodování!$B$2:$B$101)))</f>
        <v>6</v>
      </c>
      <c r="I30" s="32"/>
      <c r="J30" s="56">
        <f>IF(I30=0,0,IF(I30="",0,LOOKUP(I30,Bodování!$A$2:$A$101,Bodování!$B$2:$B$101)))</f>
        <v>0</v>
      </c>
      <c r="K30" s="35">
        <v>21</v>
      </c>
      <c r="L30" s="57">
        <f>IF(K30=0,0,IF(K30="",0,LOOKUP(K30,Bodování!$A$2:$A$101,Bodování!$B$2:$B$101)))</f>
        <v>0</v>
      </c>
      <c r="M30" s="32">
        <v>17</v>
      </c>
      <c r="N30" s="56">
        <f>IF(M30=0,0,IF(M30="",0,LOOKUP(M30,Bodování!$A$2:$A$101,Bodování!$B$2:$B$101)))</f>
        <v>4</v>
      </c>
      <c r="O30" s="35">
        <v>16</v>
      </c>
      <c r="P30" s="57">
        <f>IF(O30=0,0,IF(O30="",0,LOOKUP(O30,Bodování!$A$2:$A$101,Bodování!$B$2:$B$101)))</f>
        <v>5</v>
      </c>
      <c r="Q30" s="32">
        <v>16</v>
      </c>
      <c r="R30" s="56">
        <f>IF(Q30=0,0,IF(Q30="",0,LOOKUP(Q30,Bodování!$A$2:$A$101,Bodování!$B$2:$B$101)))</f>
        <v>5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  <v>85</v>
      </c>
      <c r="AD30" s="51">
        <f t="shared" si="4"/>
        <v>20</v>
      </c>
      <c r="AE30" s="36">
        <v>20</v>
      </c>
      <c r="AF30" s="17"/>
      <c r="AG30" s="48">
        <f t="shared" si="5"/>
        <v>0</v>
      </c>
      <c r="AH30" s="48">
        <f t="shared" si="6"/>
        <v>15</v>
      </c>
      <c r="AI30" s="48">
        <f t="shared" si="7"/>
        <v>0</v>
      </c>
      <c r="AJ30" s="48">
        <f t="shared" si="8"/>
        <v>21</v>
      </c>
      <c r="AK30" s="48">
        <f t="shared" si="9"/>
        <v>17</v>
      </c>
      <c r="AL30" s="48">
        <f t="shared" si="10"/>
        <v>16</v>
      </c>
      <c r="AM30" s="48">
        <f t="shared" si="11"/>
        <v>16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21</v>
      </c>
      <c r="AR30" s="41">
        <f t="shared" si="16"/>
        <v>1</v>
      </c>
      <c r="AS30" s="48">
        <f t="shared" si="17"/>
        <v>0</v>
      </c>
      <c r="AT30" s="48">
        <f t="shared" si="18"/>
        <v>15</v>
      </c>
      <c r="AU30" s="48">
        <f t="shared" si="19"/>
        <v>0</v>
      </c>
      <c r="AV30" s="48">
        <f t="shared" si="20"/>
        <v>0</v>
      </c>
      <c r="AW30" s="48">
        <f t="shared" si="21"/>
        <v>17</v>
      </c>
      <c r="AX30" s="48">
        <f t="shared" si="22"/>
        <v>16</v>
      </c>
      <c r="AY30" s="48">
        <f t="shared" si="23"/>
        <v>16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17</v>
      </c>
      <c r="BD30" s="44">
        <f t="shared" si="28"/>
        <v>1</v>
      </c>
      <c r="BE30" s="58">
        <f t="shared" si="29"/>
        <v>5</v>
      </c>
      <c r="BF30" s="58"/>
    </row>
    <row r="31" spans="2:58" s="8" customFormat="1" ht="12.75">
      <c r="B31" s="68">
        <f t="shared" si="0"/>
        <v>21</v>
      </c>
      <c r="C31" s="14" t="s">
        <v>93</v>
      </c>
      <c r="D31" s="13" t="s">
        <v>94</v>
      </c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>
        <v>3</v>
      </c>
      <c r="L31" s="57">
        <f>IF(K31=0,0,IF(K31="",0,LOOKUP(K31,Bodování!$A$2:$A$101,Bodování!$B$2:$B$101)))</f>
        <v>18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  <v>3</v>
      </c>
      <c r="AD31" s="51">
        <f t="shared" si="4"/>
        <v>18</v>
      </c>
      <c r="AE31" s="36">
        <v>21</v>
      </c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3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3</v>
      </c>
      <c r="AR31" s="41">
        <f t="shared" si="16"/>
        <v>1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1</v>
      </c>
      <c r="BE31" s="58">
        <f t="shared" si="29"/>
        <v>1</v>
      </c>
      <c r="BF31" s="58"/>
    </row>
    <row r="32" spans="2:58" s="8" customFormat="1" ht="12.75">
      <c r="B32" s="68">
        <v>22</v>
      </c>
      <c r="C32" s="14" t="s">
        <v>109</v>
      </c>
      <c r="D32" s="13" t="s">
        <v>110</v>
      </c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>
        <v>7</v>
      </c>
      <c r="P32" s="57">
        <f>IF(O32=0,0,IF(O32="",0,LOOKUP(O32,Bodování!$A$2:$A$101,Bodování!$B$2:$B$101)))</f>
        <v>14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  <v>7</v>
      </c>
      <c r="AD32" s="51">
        <f t="shared" si="4"/>
        <v>14</v>
      </c>
      <c r="AE32" s="36">
        <v>22</v>
      </c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7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7</v>
      </c>
      <c r="AR32" s="41">
        <f t="shared" si="16"/>
        <v>1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1</v>
      </c>
      <c r="BE32" s="58">
        <f t="shared" si="29"/>
        <v>1</v>
      </c>
      <c r="BF32" s="58"/>
    </row>
    <row r="33" spans="2:58" s="8" customFormat="1" ht="12.75">
      <c r="B33" s="68">
        <f aca="true" t="shared" si="30" ref="B33:B40">AE33</f>
        <v>23</v>
      </c>
      <c r="C33" s="14" t="s">
        <v>79</v>
      </c>
      <c r="D33" s="13" t="s">
        <v>77</v>
      </c>
      <c r="E33" s="32"/>
      <c r="F33" s="56">
        <f>IF(E33=0,0,IF(E33="",0,LOOKUP(E33,Bodování!$A$2:$A$101,Bodování!$B$2:$B$101)))</f>
        <v>0</v>
      </c>
      <c r="G33" s="35">
        <v>14</v>
      </c>
      <c r="H33" s="57">
        <f>IF(G33=0,0,IF(G33="",0,LOOKUP(G33,Bodování!$A$2:$A$101,Bodování!$B$2:$B$101)))</f>
        <v>7</v>
      </c>
      <c r="I33" s="32">
        <v>16</v>
      </c>
      <c r="J33" s="56">
        <f>IF(I33=0,0,IF(I33="",0,LOOKUP(I33,Bodování!$A$2:$A$101,Bodování!$B$2:$B$101)))</f>
        <v>5</v>
      </c>
      <c r="K33" s="35">
        <v>19</v>
      </c>
      <c r="L33" s="57">
        <f>IF(K33=0,0,IF(K33="",0,LOOKUP(K33,Bodování!$A$2:$A$101,Bodování!$B$2:$B$101)))</f>
        <v>2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  <v>49</v>
      </c>
      <c r="AD33" s="51">
        <f t="shared" si="4"/>
        <v>14</v>
      </c>
      <c r="AE33" s="36">
        <v>23</v>
      </c>
      <c r="AF33" s="17"/>
      <c r="AG33" s="48">
        <f t="shared" si="5"/>
        <v>0</v>
      </c>
      <c r="AH33" s="48">
        <f t="shared" si="6"/>
        <v>14</v>
      </c>
      <c r="AI33" s="48">
        <f t="shared" si="7"/>
        <v>16</v>
      </c>
      <c r="AJ33" s="48">
        <f t="shared" si="8"/>
        <v>19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19</v>
      </c>
      <c r="AR33" s="41">
        <f t="shared" si="16"/>
        <v>1</v>
      </c>
      <c r="AS33" s="48">
        <f t="shared" si="17"/>
        <v>0</v>
      </c>
      <c r="AT33" s="48">
        <f t="shared" si="18"/>
        <v>14</v>
      </c>
      <c r="AU33" s="48">
        <f t="shared" si="19"/>
        <v>16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16</v>
      </c>
      <c r="BD33" s="44">
        <f t="shared" si="28"/>
        <v>1</v>
      </c>
      <c r="BE33" s="58">
        <f t="shared" si="29"/>
        <v>3</v>
      </c>
      <c r="BF33" s="58"/>
    </row>
    <row r="34" spans="2:58" s="8" customFormat="1" ht="12.75">
      <c r="B34" s="68">
        <f t="shared" si="30"/>
        <v>24</v>
      </c>
      <c r="C34" s="14" t="s">
        <v>82</v>
      </c>
      <c r="D34" s="13" t="s">
        <v>77</v>
      </c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>
        <v>8</v>
      </c>
      <c r="J34" s="56">
        <f>IF(I34=0,0,IF(I34="",0,LOOKUP(I34,Bodování!$A$2:$A$101,Bodování!$B$2:$B$101)))</f>
        <v>13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  <v>8</v>
      </c>
      <c r="AD34" s="51">
        <f t="shared" si="4"/>
        <v>13</v>
      </c>
      <c r="AE34" s="36">
        <v>24</v>
      </c>
      <c r="AF34" s="17"/>
      <c r="AG34" s="48">
        <f t="shared" si="5"/>
        <v>0</v>
      </c>
      <c r="AH34" s="48">
        <f t="shared" si="6"/>
        <v>0</v>
      </c>
      <c r="AI34" s="48">
        <f t="shared" si="7"/>
        <v>8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8</v>
      </c>
      <c r="AR34" s="41">
        <f t="shared" si="16"/>
        <v>1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1</v>
      </c>
      <c r="BE34" s="58">
        <f t="shared" si="29"/>
        <v>1</v>
      </c>
      <c r="BF34" s="58"/>
    </row>
    <row r="35" spans="2:58" s="8" customFormat="1" ht="12.75">
      <c r="B35" s="68">
        <f t="shared" si="30"/>
        <v>25</v>
      </c>
      <c r="C35" s="14" t="s">
        <v>95</v>
      </c>
      <c r="D35" s="13" t="s">
        <v>96</v>
      </c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>
        <v>9</v>
      </c>
      <c r="L35" s="57">
        <f>IF(K35=0,0,IF(K35="",0,LOOKUP(K35,Bodování!$A$2:$A$101,Bodování!$B$2:$B$101)))</f>
        <v>12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  <v>9</v>
      </c>
      <c r="AD35" s="51">
        <f t="shared" si="4"/>
        <v>12</v>
      </c>
      <c r="AE35" s="36">
        <v>25</v>
      </c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9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9</v>
      </c>
      <c r="AR35" s="41">
        <f t="shared" si="16"/>
        <v>1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1</v>
      </c>
      <c r="BE35" s="58">
        <f t="shared" si="29"/>
        <v>1</v>
      </c>
      <c r="BF35" s="58"/>
    </row>
    <row r="36" spans="2:58" s="8" customFormat="1" ht="12.75">
      <c r="B36" s="68">
        <f t="shared" si="30"/>
        <v>26</v>
      </c>
      <c r="C36" s="14" t="s">
        <v>97</v>
      </c>
      <c r="D36" s="13" t="s">
        <v>90</v>
      </c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>
        <v>20</v>
      </c>
      <c r="L36" s="57">
        <f>IF(K36=0,0,IF(K36="",0,LOOKUP(K36,Bodování!$A$2:$A$101,Bodování!$B$2:$B$101)))</f>
        <v>1</v>
      </c>
      <c r="M36" s="32">
        <v>11</v>
      </c>
      <c r="N36" s="56">
        <f>IF(M36=0,0,IF(M36="",0,LOOKUP(M36,Bodování!$A$2:$A$101,Bodování!$B$2:$B$101)))</f>
        <v>10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  <v>31</v>
      </c>
      <c r="AD36" s="51">
        <f t="shared" si="4"/>
        <v>11</v>
      </c>
      <c r="AE36" s="36">
        <v>26</v>
      </c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20</v>
      </c>
      <c r="AK36" s="48">
        <f t="shared" si="9"/>
        <v>11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20</v>
      </c>
      <c r="AR36" s="41">
        <f t="shared" si="16"/>
        <v>1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11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11</v>
      </c>
      <c r="BD36" s="44">
        <f t="shared" si="28"/>
        <v>1</v>
      </c>
      <c r="BE36" s="58">
        <f t="shared" si="29"/>
        <v>2</v>
      </c>
      <c r="BF36" s="58"/>
    </row>
    <row r="37" spans="2:58" s="8" customFormat="1" ht="12.75">
      <c r="B37" s="68">
        <f t="shared" si="30"/>
        <v>27</v>
      </c>
      <c r="C37" s="14" t="s">
        <v>52</v>
      </c>
      <c r="D37" s="13" t="s">
        <v>46</v>
      </c>
      <c r="E37" s="32">
        <v>12</v>
      </c>
      <c r="F37" s="56">
        <f>IF(E37=0,0,IF(E37="",0,LOOKUP(E37,Bodování!$A$2:$A$101,Bodování!$B$2:$B$101)))</f>
        <v>9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  <v>12</v>
      </c>
      <c r="AD37" s="51">
        <f t="shared" si="4"/>
        <v>9</v>
      </c>
      <c r="AE37" s="36">
        <v>27</v>
      </c>
      <c r="AF37" s="17"/>
      <c r="AG37" s="48">
        <f t="shared" si="5"/>
        <v>12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12</v>
      </c>
      <c r="AR37" s="41">
        <f t="shared" si="16"/>
        <v>1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1</v>
      </c>
      <c r="BE37" s="58">
        <f t="shared" si="29"/>
        <v>1</v>
      </c>
      <c r="BF37" s="58"/>
    </row>
    <row r="38" spans="2:58" s="8" customFormat="1" ht="12.75">
      <c r="B38" s="68">
        <f t="shared" si="30"/>
        <v>28</v>
      </c>
      <c r="C38" s="14" t="s">
        <v>83</v>
      </c>
      <c r="D38" s="13" t="s">
        <v>46</v>
      </c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>
        <v>12</v>
      </c>
      <c r="J38" s="56">
        <f>IF(I38=0,0,IF(I38="",0,LOOKUP(I38,Bodování!$A$2:$A$101,Bodování!$B$2:$B$101)))</f>
        <v>9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  <v>12</v>
      </c>
      <c r="AD38" s="51">
        <f t="shared" si="4"/>
        <v>9</v>
      </c>
      <c r="AE38" s="36">
        <v>28</v>
      </c>
      <c r="AF38" s="17"/>
      <c r="AG38" s="48">
        <f t="shared" si="5"/>
        <v>0</v>
      </c>
      <c r="AH38" s="48">
        <f t="shared" si="6"/>
        <v>0</v>
      </c>
      <c r="AI38" s="48">
        <f t="shared" si="7"/>
        <v>12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12</v>
      </c>
      <c r="AR38" s="41">
        <f t="shared" si="16"/>
        <v>1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1</v>
      </c>
      <c r="BE38" s="58">
        <f t="shared" si="29"/>
        <v>1</v>
      </c>
      <c r="BF38" s="58"/>
    </row>
    <row r="39" spans="2:58" s="8" customFormat="1" ht="12.75">
      <c r="B39" s="68">
        <f t="shared" si="30"/>
        <v>29</v>
      </c>
      <c r="C39" s="14" t="s">
        <v>78</v>
      </c>
      <c r="D39" s="13" t="s">
        <v>77</v>
      </c>
      <c r="E39" s="32"/>
      <c r="F39" s="56">
        <f>IF(E39=0,0,IF(E39="",0,LOOKUP(E39,Bodování!$A$2:$A$101,Bodování!$B$2:$B$101)))</f>
        <v>0</v>
      </c>
      <c r="G39" s="35">
        <v>13</v>
      </c>
      <c r="H39" s="57">
        <f>IF(G39=0,0,IF(G39="",0,LOOKUP(G39,Bodování!$A$2:$A$101,Bodování!$B$2:$B$101)))</f>
        <v>8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  <v>13</v>
      </c>
      <c r="AD39" s="51">
        <f t="shared" si="4"/>
        <v>8</v>
      </c>
      <c r="AE39" s="36">
        <v>29</v>
      </c>
      <c r="AF39" s="17"/>
      <c r="AG39" s="48">
        <f t="shared" si="5"/>
        <v>0</v>
      </c>
      <c r="AH39" s="48">
        <f t="shared" si="6"/>
        <v>13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13</v>
      </c>
      <c r="AR39" s="41">
        <f t="shared" si="16"/>
        <v>1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1</v>
      </c>
      <c r="BE39" s="58">
        <f t="shared" si="29"/>
        <v>1</v>
      </c>
      <c r="BF39" s="58"/>
    </row>
    <row r="40" spans="2:58" s="8" customFormat="1" ht="12.75">
      <c r="B40" s="68">
        <f t="shared" si="30"/>
        <v>30</v>
      </c>
      <c r="C40" s="14" t="s">
        <v>55</v>
      </c>
      <c r="D40" s="13" t="s">
        <v>56</v>
      </c>
      <c r="E40" s="32">
        <v>15</v>
      </c>
      <c r="F40" s="56">
        <f>IF(E40=0,0,IF(E40="",0,LOOKUP(E40,Bodování!$A$2:$A$101,Bodování!$B$2:$B$101)))</f>
        <v>6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  <v>15</v>
      </c>
      <c r="AD40" s="51">
        <f t="shared" si="4"/>
        <v>6</v>
      </c>
      <c r="AE40" s="36">
        <v>30</v>
      </c>
      <c r="AF40" s="17"/>
      <c r="AG40" s="48">
        <f t="shared" si="5"/>
        <v>15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15</v>
      </c>
      <c r="AR40" s="41">
        <f t="shared" si="16"/>
        <v>1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1</v>
      </c>
      <c r="BE40" s="58">
        <f t="shared" si="29"/>
        <v>1</v>
      </c>
      <c r="BF40" s="58"/>
    </row>
    <row r="41" spans="2:58" s="8" customFormat="1" ht="12.75">
      <c r="B41" s="68">
        <v>31</v>
      </c>
      <c r="C41" s="14" t="s">
        <v>108</v>
      </c>
      <c r="D41" s="13" t="s">
        <v>48</v>
      </c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>
        <v>16</v>
      </c>
      <c r="N41" s="56">
        <f>IF(M41=0,0,IF(M41="",0,LOOKUP(M41,Bodování!$A$2:$A$101,Bodování!$B$2:$B$101)))</f>
        <v>5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  <v>16</v>
      </c>
      <c r="AD41" s="51">
        <f t="shared" si="4"/>
        <v>5</v>
      </c>
      <c r="AE41" s="36">
        <v>31</v>
      </c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16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16</v>
      </c>
      <c r="AR41" s="41">
        <f t="shared" si="16"/>
        <v>1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1</v>
      </c>
      <c r="BE41" s="58">
        <f t="shared" si="29"/>
        <v>1</v>
      </c>
      <c r="BF41" s="58"/>
    </row>
    <row r="42" spans="2:58" s="8" customFormat="1" ht="12.75">
      <c r="B42" s="68">
        <v>32</v>
      </c>
      <c r="C42" s="14" t="s">
        <v>113</v>
      </c>
      <c r="D42" s="13" t="s">
        <v>37</v>
      </c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>
        <v>18</v>
      </c>
      <c r="R42" s="56">
        <f>IF(Q42=0,0,IF(Q42="",0,LOOKUP(Q42,Bodování!$A$2:$A$101,Bodování!$B$2:$B$101)))</f>
        <v>3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  <v>18</v>
      </c>
      <c r="AD42" s="51">
        <f t="shared" si="4"/>
        <v>3</v>
      </c>
      <c r="AE42" s="36">
        <v>32</v>
      </c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18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18</v>
      </c>
      <c r="AR42" s="41">
        <f t="shared" si="16"/>
        <v>1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1</v>
      </c>
      <c r="BE42" s="58">
        <f t="shared" si="29"/>
        <v>1</v>
      </c>
      <c r="BF42" s="58"/>
    </row>
    <row r="43" spans="2:58" s="8" customFormat="1" ht="12.75">
      <c r="B43" s="68">
        <f>AE43</f>
        <v>33</v>
      </c>
      <c r="C43" s="14" t="s">
        <v>98</v>
      </c>
      <c r="D43" s="13" t="s">
        <v>99</v>
      </c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>
        <v>22</v>
      </c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t="shared" si="1"/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t="shared" si="3"/>
        <v>22</v>
      </c>
      <c r="AD43" s="51">
        <f t="shared" si="4"/>
        <v>0</v>
      </c>
      <c r="AE43" s="36">
        <v>33</v>
      </c>
      <c r="AF43" s="17"/>
      <c r="AG43" s="48">
        <f t="shared" si="5"/>
        <v>0</v>
      </c>
      <c r="AH43" s="48">
        <f t="shared" si="6"/>
        <v>0</v>
      </c>
      <c r="AI43" s="48">
        <f t="shared" si="7"/>
        <v>0</v>
      </c>
      <c r="AJ43" s="48">
        <f t="shared" si="8"/>
        <v>22</v>
      </c>
      <c r="AK43" s="48">
        <f t="shared" si="9"/>
        <v>0</v>
      </c>
      <c r="AL43" s="48">
        <f t="shared" si="10"/>
        <v>0</v>
      </c>
      <c r="AM43" s="48">
        <f t="shared" si="11"/>
        <v>0</v>
      </c>
      <c r="AN43" s="48">
        <f t="shared" si="12"/>
        <v>0</v>
      </c>
      <c r="AO43" s="48">
        <f t="shared" si="13"/>
        <v>0</v>
      </c>
      <c r="AP43" s="48">
        <f t="shared" si="14"/>
        <v>0</v>
      </c>
      <c r="AQ43" s="41">
        <f t="shared" si="15"/>
        <v>22</v>
      </c>
      <c r="AR43" s="41">
        <f t="shared" si="16"/>
        <v>1</v>
      </c>
      <c r="AS43" s="48">
        <f t="shared" si="17"/>
        <v>0</v>
      </c>
      <c r="AT43" s="48">
        <f t="shared" si="18"/>
        <v>0</v>
      </c>
      <c r="AU43" s="48">
        <f t="shared" si="19"/>
        <v>0</v>
      </c>
      <c r="AV43" s="48">
        <f t="shared" si="20"/>
        <v>0</v>
      </c>
      <c r="AW43" s="48">
        <f t="shared" si="21"/>
        <v>0</v>
      </c>
      <c r="AX43" s="48">
        <f t="shared" si="22"/>
        <v>0</v>
      </c>
      <c r="AY43" s="48">
        <f t="shared" si="23"/>
        <v>0</v>
      </c>
      <c r="AZ43" s="48">
        <f t="shared" si="24"/>
        <v>0</v>
      </c>
      <c r="BA43" s="48">
        <f t="shared" si="25"/>
        <v>0</v>
      </c>
      <c r="BB43" s="48">
        <f t="shared" si="26"/>
        <v>0</v>
      </c>
      <c r="BC43" s="41">
        <f t="shared" si="27"/>
        <v>0</v>
      </c>
      <c r="BD43" s="44">
        <f t="shared" si="28"/>
        <v>1</v>
      </c>
      <c r="BE43" s="58">
        <f t="shared" si="29"/>
        <v>1</v>
      </c>
      <c r="BF43" s="58"/>
    </row>
    <row r="44" spans="2:58" s="8" customFormat="1" ht="12.75" hidden="1">
      <c r="B44" s="68">
        <f aca="true" t="shared" si="31" ref="B44:B58">AE44</f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aca="true" t="shared" si="32" ref="Y44:Y58">IF(BE44&lt;7,0,AQ44)</f>
        <v>0</v>
      </c>
      <c r="Z44" s="49">
        <f>IF(Y44=0,0,LOOKUP(Y44,Bodování!$A$2:$A$101,Bodování!$B$2:$B$101))</f>
        <v>0</v>
      </c>
      <c r="AA44" s="49">
        <f aca="true" t="shared" si="33" ref="AA44:AA58">IF(BE44&lt;10,0,IF(AR44&gt;1,AQ44,BC44))</f>
        <v>0</v>
      </c>
      <c r="AB44" s="49">
        <f>IF(AA44=0,0,LOOKUP(AA44,Bodování!$A$2:$A$101,Bodování!$B$2:$B$101))</f>
        <v>0</v>
      </c>
      <c r="AC44" s="50">
        <f aca="true" t="shared" si="34" ref="AC44:AC58">IF(C44&gt;0,E44+G44+I44+K44+M44+O44+Q44+S44+U44+W44-Y44-AA44,"")</f>
      </c>
      <c r="AD44" s="51">
        <f aca="true" t="shared" si="35" ref="AD44:AD58">IF(C44&gt;0,F44+H44+J44+L44+N44+P44+R44+T44+V44+X44-Z44-AB44,"")</f>
      </c>
      <c r="AE44" s="36"/>
      <c r="AF44" s="17"/>
      <c r="AG44" s="48">
        <f aca="true" t="shared" si="36" ref="AG44:AG58">E44</f>
        <v>0</v>
      </c>
      <c r="AH44" s="48">
        <f aca="true" t="shared" si="37" ref="AH44:AH58">G44</f>
        <v>0</v>
      </c>
      <c r="AI44" s="48">
        <f aca="true" t="shared" si="38" ref="AI44:AI58">I44</f>
        <v>0</v>
      </c>
      <c r="AJ44" s="48">
        <f aca="true" t="shared" si="39" ref="AJ44:AJ58">K44</f>
        <v>0</v>
      </c>
      <c r="AK44" s="48">
        <f aca="true" t="shared" si="40" ref="AK44:AK58">M44</f>
        <v>0</v>
      </c>
      <c r="AL44" s="48">
        <f aca="true" t="shared" si="41" ref="AL44:AL58">O44</f>
        <v>0</v>
      </c>
      <c r="AM44" s="48">
        <f aca="true" t="shared" si="42" ref="AM44:AM58">Q44</f>
        <v>0</v>
      </c>
      <c r="AN44" s="48">
        <f aca="true" t="shared" si="43" ref="AN44:AN58">S44</f>
        <v>0</v>
      </c>
      <c r="AO44" s="48">
        <f aca="true" t="shared" si="44" ref="AO44:AO58">U44</f>
        <v>0</v>
      </c>
      <c r="AP44" s="48">
        <f aca="true" t="shared" si="45" ref="AP44:AP58">W44</f>
        <v>0</v>
      </c>
      <c r="AQ44" s="41">
        <f aca="true" t="shared" si="46" ref="AQ44:AQ58">MAX(AG44:AP44)</f>
        <v>0</v>
      </c>
      <c r="AR44" s="41">
        <f aca="true" t="shared" si="47" ref="AR44:AR58">COUNTIF(AG44:AP44,AQ44)</f>
        <v>10</v>
      </c>
      <c r="AS44" s="48">
        <f aca="true" t="shared" si="48" ref="AS44:AS58">IF(AQ44=AG44,0,AG44)</f>
        <v>0</v>
      </c>
      <c r="AT44" s="48">
        <f aca="true" t="shared" si="49" ref="AT44:AT58">IF(AQ44=AH44,0,AH44)</f>
        <v>0</v>
      </c>
      <c r="AU44" s="48">
        <f aca="true" t="shared" si="50" ref="AU44:AU58">IF(AQ44=AI44,0,AI44)</f>
        <v>0</v>
      </c>
      <c r="AV44" s="48">
        <f aca="true" t="shared" si="51" ref="AV44:AV58">IF(AQ44=AJ44,0,AJ44)</f>
        <v>0</v>
      </c>
      <c r="AW44" s="48">
        <f aca="true" t="shared" si="52" ref="AW44:AW58">IF(AQ44=AK44,0,AK44)</f>
        <v>0</v>
      </c>
      <c r="AX44" s="48">
        <f aca="true" t="shared" si="53" ref="AX44:AX58">IF(AQ44=AL44,0,AL44)</f>
        <v>0</v>
      </c>
      <c r="AY44" s="48">
        <f aca="true" t="shared" si="54" ref="AY44:AY58">IF(AQ44=AM44,0,AM44)</f>
        <v>0</v>
      </c>
      <c r="AZ44" s="48">
        <f aca="true" t="shared" si="55" ref="AZ44:AZ58">IF(AQ44=AN44,0,AN44)</f>
        <v>0</v>
      </c>
      <c r="BA44" s="48">
        <f aca="true" t="shared" si="56" ref="BA44:BA58">IF(AQ44=AO44,0,AO44)</f>
        <v>0</v>
      </c>
      <c r="BB44" s="48">
        <f aca="true" t="shared" si="57" ref="BB44:BB58">IF(AQ44=AP44,0,AP44)</f>
        <v>0</v>
      </c>
      <c r="BC44" s="41">
        <f aca="true" t="shared" si="58" ref="BC44:BC58">MAX(AS44:BB44)</f>
        <v>0</v>
      </c>
      <c r="BD44" s="44">
        <f aca="true" t="shared" si="59" ref="BD44:BD58">IF(C44="",0,1)</f>
        <v>0</v>
      </c>
      <c r="BE44" s="58">
        <f aca="true" t="shared" si="60" ref="BE44:BE58">10-(COUNTIF(AG44:AP44,0))</f>
        <v>0</v>
      </c>
      <c r="BF44" s="58"/>
    </row>
    <row r="45" spans="2:58" s="8" customFormat="1" ht="12.75" hidden="1">
      <c r="B45" s="68">
        <f t="shared" si="31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2"/>
        <v>0</v>
      </c>
      <c r="Z45" s="49">
        <f>IF(Y45=0,0,LOOKUP(Y45,Bodování!$A$2:$A$101,Bodování!$B$2:$B$101))</f>
        <v>0</v>
      </c>
      <c r="AA45" s="49">
        <f t="shared" si="33"/>
        <v>0</v>
      </c>
      <c r="AB45" s="49">
        <f>IF(AA45=0,0,LOOKUP(AA45,Bodování!$A$2:$A$101,Bodování!$B$2:$B$101))</f>
        <v>0</v>
      </c>
      <c r="AC45" s="50">
        <f t="shared" si="34"/>
      </c>
      <c r="AD45" s="51">
        <f t="shared" si="35"/>
      </c>
      <c r="AE45" s="36"/>
      <c r="AF45" s="17"/>
      <c r="AG45" s="48">
        <f t="shared" si="36"/>
        <v>0</v>
      </c>
      <c r="AH45" s="48">
        <f t="shared" si="37"/>
        <v>0</v>
      </c>
      <c r="AI45" s="48">
        <f t="shared" si="38"/>
        <v>0</v>
      </c>
      <c r="AJ45" s="48">
        <f t="shared" si="39"/>
        <v>0</v>
      </c>
      <c r="AK45" s="48">
        <f t="shared" si="40"/>
        <v>0</v>
      </c>
      <c r="AL45" s="48">
        <f t="shared" si="41"/>
        <v>0</v>
      </c>
      <c r="AM45" s="48">
        <f t="shared" si="42"/>
        <v>0</v>
      </c>
      <c r="AN45" s="48">
        <f t="shared" si="43"/>
        <v>0</v>
      </c>
      <c r="AO45" s="48">
        <f t="shared" si="44"/>
        <v>0</v>
      </c>
      <c r="AP45" s="48">
        <f t="shared" si="45"/>
        <v>0</v>
      </c>
      <c r="AQ45" s="41">
        <f t="shared" si="46"/>
        <v>0</v>
      </c>
      <c r="AR45" s="41">
        <f t="shared" si="47"/>
        <v>10</v>
      </c>
      <c r="AS45" s="48">
        <f t="shared" si="48"/>
        <v>0</v>
      </c>
      <c r="AT45" s="48">
        <f t="shared" si="49"/>
        <v>0</v>
      </c>
      <c r="AU45" s="48">
        <f t="shared" si="50"/>
        <v>0</v>
      </c>
      <c r="AV45" s="48">
        <f t="shared" si="51"/>
        <v>0</v>
      </c>
      <c r="AW45" s="48">
        <f t="shared" si="52"/>
        <v>0</v>
      </c>
      <c r="AX45" s="48">
        <f t="shared" si="53"/>
        <v>0</v>
      </c>
      <c r="AY45" s="48">
        <f t="shared" si="54"/>
        <v>0</v>
      </c>
      <c r="AZ45" s="48">
        <f t="shared" si="55"/>
        <v>0</v>
      </c>
      <c r="BA45" s="48">
        <f t="shared" si="56"/>
        <v>0</v>
      </c>
      <c r="BB45" s="48">
        <f t="shared" si="57"/>
        <v>0</v>
      </c>
      <c r="BC45" s="41">
        <f t="shared" si="58"/>
        <v>0</v>
      </c>
      <c r="BD45" s="44">
        <f t="shared" si="59"/>
        <v>0</v>
      </c>
      <c r="BE45" s="58">
        <f t="shared" si="60"/>
        <v>0</v>
      </c>
      <c r="BF45" s="58"/>
    </row>
    <row r="46" spans="2:58" s="8" customFormat="1" ht="12.75" hidden="1">
      <c r="B46" s="68">
        <f t="shared" si="31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2"/>
        <v>0</v>
      </c>
      <c r="Z46" s="49">
        <f>IF(Y46=0,0,LOOKUP(Y46,Bodování!$A$2:$A$101,Bodování!$B$2:$B$101))</f>
        <v>0</v>
      </c>
      <c r="AA46" s="49">
        <f t="shared" si="33"/>
        <v>0</v>
      </c>
      <c r="AB46" s="49">
        <f>IF(AA46=0,0,LOOKUP(AA46,Bodování!$A$2:$A$101,Bodování!$B$2:$B$101))</f>
        <v>0</v>
      </c>
      <c r="AC46" s="50">
        <f t="shared" si="34"/>
      </c>
      <c r="AD46" s="51">
        <f t="shared" si="35"/>
      </c>
      <c r="AE46" s="36"/>
      <c r="AF46" s="17"/>
      <c r="AG46" s="48">
        <f t="shared" si="36"/>
        <v>0</v>
      </c>
      <c r="AH46" s="48">
        <f t="shared" si="37"/>
        <v>0</v>
      </c>
      <c r="AI46" s="48">
        <f t="shared" si="38"/>
        <v>0</v>
      </c>
      <c r="AJ46" s="48">
        <f t="shared" si="39"/>
        <v>0</v>
      </c>
      <c r="AK46" s="48">
        <f t="shared" si="40"/>
        <v>0</v>
      </c>
      <c r="AL46" s="48">
        <f t="shared" si="41"/>
        <v>0</v>
      </c>
      <c r="AM46" s="48">
        <f t="shared" si="42"/>
        <v>0</v>
      </c>
      <c r="AN46" s="48">
        <f t="shared" si="43"/>
        <v>0</v>
      </c>
      <c r="AO46" s="48">
        <f t="shared" si="44"/>
        <v>0</v>
      </c>
      <c r="AP46" s="48">
        <f t="shared" si="45"/>
        <v>0</v>
      </c>
      <c r="AQ46" s="41">
        <f t="shared" si="46"/>
        <v>0</v>
      </c>
      <c r="AR46" s="41">
        <f t="shared" si="47"/>
        <v>10</v>
      </c>
      <c r="AS46" s="48">
        <f t="shared" si="48"/>
        <v>0</v>
      </c>
      <c r="AT46" s="48">
        <f t="shared" si="49"/>
        <v>0</v>
      </c>
      <c r="AU46" s="48">
        <f t="shared" si="50"/>
        <v>0</v>
      </c>
      <c r="AV46" s="48">
        <f t="shared" si="51"/>
        <v>0</v>
      </c>
      <c r="AW46" s="48">
        <f t="shared" si="52"/>
        <v>0</v>
      </c>
      <c r="AX46" s="48">
        <f t="shared" si="53"/>
        <v>0</v>
      </c>
      <c r="AY46" s="48">
        <f t="shared" si="54"/>
        <v>0</v>
      </c>
      <c r="AZ46" s="48">
        <f t="shared" si="55"/>
        <v>0</v>
      </c>
      <c r="BA46" s="48">
        <f t="shared" si="56"/>
        <v>0</v>
      </c>
      <c r="BB46" s="48">
        <f t="shared" si="57"/>
        <v>0</v>
      </c>
      <c r="BC46" s="41">
        <f t="shared" si="58"/>
        <v>0</v>
      </c>
      <c r="BD46" s="44">
        <f t="shared" si="59"/>
        <v>0</v>
      </c>
      <c r="BE46" s="58">
        <f t="shared" si="60"/>
        <v>0</v>
      </c>
      <c r="BF46" s="58"/>
    </row>
    <row r="47" spans="2:58" s="8" customFormat="1" ht="12.75" hidden="1">
      <c r="B47" s="68">
        <f t="shared" si="31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2"/>
        <v>0</v>
      </c>
      <c r="Z47" s="49">
        <f>IF(Y47=0,0,LOOKUP(Y47,Bodování!$A$2:$A$101,Bodování!$B$2:$B$101))</f>
        <v>0</v>
      </c>
      <c r="AA47" s="49">
        <f t="shared" si="33"/>
        <v>0</v>
      </c>
      <c r="AB47" s="49">
        <f>IF(AA47=0,0,LOOKUP(AA47,Bodování!$A$2:$A$101,Bodování!$B$2:$B$101))</f>
        <v>0</v>
      </c>
      <c r="AC47" s="50">
        <f t="shared" si="34"/>
      </c>
      <c r="AD47" s="51">
        <f t="shared" si="35"/>
      </c>
      <c r="AE47" s="36"/>
      <c r="AF47" s="17"/>
      <c r="AG47" s="48">
        <f t="shared" si="36"/>
        <v>0</v>
      </c>
      <c r="AH47" s="48">
        <f t="shared" si="37"/>
        <v>0</v>
      </c>
      <c r="AI47" s="48">
        <f t="shared" si="38"/>
        <v>0</v>
      </c>
      <c r="AJ47" s="48">
        <f t="shared" si="39"/>
        <v>0</v>
      </c>
      <c r="AK47" s="48">
        <f t="shared" si="40"/>
        <v>0</v>
      </c>
      <c r="AL47" s="48">
        <f t="shared" si="41"/>
        <v>0</v>
      </c>
      <c r="AM47" s="48">
        <f t="shared" si="42"/>
        <v>0</v>
      </c>
      <c r="AN47" s="48">
        <f t="shared" si="43"/>
        <v>0</v>
      </c>
      <c r="AO47" s="48">
        <f t="shared" si="44"/>
        <v>0</v>
      </c>
      <c r="AP47" s="48">
        <f t="shared" si="45"/>
        <v>0</v>
      </c>
      <c r="AQ47" s="41">
        <f t="shared" si="46"/>
        <v>0</v>
      </c>
      <c r="AR47" s="41">
        <f t="shared" si="47"/>
        <v>10</v>
      </c>
      <c r="AS47" s="48">
        <f t="shared" si="48"/>
        <v>0</v>
      </c>
      <c r="AT47" s="48">
        <f t="shared" si="49"/>
        <v>0</v>
      </c>
      <c r="AU47" s="48">
        <f t="shared" si="50"/>
        <v>0</v>
      </c>
      <c r="AV47" s="48">
        <f t="shared" si="51"/>
        <v>0</v>
      </c>
      <c r="AW47" s="48">
        <f t="shared" si="52"/>
        <v>0</v>
      </c>
      <c r="AX47" s="48">
        <f t="shared" si="53"/>
        <v>0</v>
      </c>
      <c r="AY47" s="48">
        <f t="shared" si="54"/>
        <v>0</v>
      </c>
      <c r="AZ47" s="48">
        <f t="shared" si="55"/>
        <v>0</v>
      </c>
      <c r="BA47" s="48">
        <f t="shared" si="56"/>
        <v>0</v>
      </c>
      <c r="BB47" s="48">
        <f t="shared" si="57"/>
        <v>0</v>
      </c>
      <c r="BC47" s="41">
        <f t="shared" si="58"/>
        <v>0</v>
      </c>
      <c r="BD47" s="44">
        <f t="shared" si="59"/>
        <v>0</v>
      </c>
      <c r="BE47" s="58">
        <f t="shared" si="60"/>
        <v>0</v>
      </c>
      <c r="BF47" s="58"/>
    </row>
    <row r="48" spans="2:58" s="8" customFormat="1" ht="12.75" hidden="1">
      <c r="B48" s="68">
        <f t="shared" si="31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2"/>
        <v>0</v>
      </c>
      <c r="Z48" s="49">
        <f>IF(Y48=0,0,LOOKUP(Y48,Bodování!$A$2:$A$101,Bodování!$B$2:$B$101))</f>
        <v>0</v>
      </c>
      <c r="AA48" s="49">
        <f t="shared" si="33"/>
        <v>0</v>
      </c>
      <c r="AB48" s="49">
        <f>IF(AA48=0,0,LOOKUP(AA48,Bodování!$A$2:$A$101,Bodování!$B$2:$B$101))</f>
        <v>0</v>
      </c>
      <c r="AC48" s="50">
        <f t="shared" si="34"/>
      </c>
      <c r="AD48" s="51">
        <f t="shared" si="35"/>
      </c>
      <c r="AE48" s="36"/>
      <c r="AF48" s="17"/>
      <c r="AG48" s="48">
        <f t="shared" si="36"/>
        <v>0</v>
      </c>
      <c r="AH48" s="48">
        <f t="shared" si="37"/>
        <v>0</v>
      </c>
      <c r="AI48" s="48">
        <f t="shared" si="38"/>
        <v>0</v>
      </c>
      <c r="AJ48" s="48">
        <f t="shared" si="39"/>
        <v>0</v>
      </c>
      <c r="AK48" s="48">
        <f t="shared" si="40"/>
        <v>0</v>
      </c>
      <c r="AL48" s="48">
        <f t="shared" si="41"/>
        <v>0</v>
      </c>
      <c r="AM48" s="48">
        <f t="shared" si="42"/>
        <v>0</v>
      </c>
      <c r="AN48" s="48">
        <f t="shared" si="43"/>
        <v>0</v>
      </c>
      <c r="AO48" s="48">
        <f t="shared" si="44"/>
        <v>0</v>
      </c>
      <c r="AP48" s="48">
        <f t="shared" si="45"/>
        <v>0</v>
      </c>
      <c r="AQ48" s="41">
        <f t="shared" si="46"/>
        <v>0</v>
      </c>
      <c r="AR48" s="41">
        <f t="shared" si="47"/>
        <v>10</v>
      </c>
      <c r="AS48" s="48">
        <f t="shared" si="48"/>
        <v>0</v>
      </c>
      <c r="AT48" s="48">
        <f t="shared" si="49"/>
        <v>0</v>
      </c>
      <c r="AU48" s="48">
        <f t="shared" si="50"/>
        <v>0</v>
      </c>
      <c r="AV48" s="48">
        <f t="shared" si="51"/>
        <v>0</v>
      </c>
      <c r="AW48" s="48">
        <f t="shared" si="52"/>
        <v>0</v>
      </c>
      <c r="AX48" s="48">
        <f t="shared" si="53"/>
        <v>0</v>
      </c>
      <c r="AY48" s="48">
        <f t="shared" si="54"/>
        <v>0</v>
      </c>
      <c r="AZ48" s="48">
        <f t="shared" si="55"/>
        <v>0</v>
      </c>
      <c r="BA48" s="48">
        <f t="shared" si="56"/>
        <v>0</v>
      </c>
      <c r="BB48" s="48">
        <f t="shared" si="57"/>
        <v>0</v>
      </c>
      <c r="BC48" s="41">
        <f t="shared" si="58"/>
        <v>0</v>
      </c>
      <c r="BD48" s="44">
        <f t="shared" si="59"/>
        <v>0</v>
      </c>
      <c r="BE48" s="58">
        <f t="shared" si="60"/>
        <v>0</v>
      </c>
      <c r="BF48" s="58"/>
    </row>
    <row r="49" spans="2:58" s="8" customFormat="1" ht="12.75" hidden="1">
      <c r="B49" s="68">
        <f t="shared" si="31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2"/>
        <v>0</v>
      </c>
      <c r="Z49" s="49">
        <f>IF(Y49=0,0,LOOKUP(Y49,Bodování!$A$2:$A$101,Bodování!$B$2:$B$101))</f>
        <v>0</v>
      </c>
      <c r="AA49" s="49">
        <f t="shared" si="33"/>
        <v>0</v>
      </c>
      <c r="AB49" s="49">
        <f>IF(AA49=0,0,LOOKUP(AA49,Bodování!$A$2:$A$101,Bodování!$B$2:$B$101))</f>
        <v>0</v>
      </c>
      <c r="AC49" s="50">
        <f t="shared" si="34"/>
      </c>
      <c r="AD49" s="51">
        <f t="shared" si="35"/>
      </c>
      <c r="AE49" s="36"/>
      <c r="AF49" s="17"/>
      <c r="AG49" s="48">
        <f t="shared" si="36"/>
        <v>0</v>
      </c>
      <c r="AH49" s="48">
        <f t="shared" si="37"/>
        <v>0</v>
      </c>
      <c r="AI49" s="48">
        <f t="shared" si="38"/>
        <v>0</v>
      </c>
      <c r="AJ49" s="48">
        <f t="shared" si="39"/>
        <v>0</v>
      </c>
      <c r="AK49" s="48">
        <f t="shared" si="40"/>
        <v>0</v>
      </c>
      <c r="AL49" s="48">
        <f t="shared" si="41"/>
        <v>0</v>
      </c>
      <c r="AM49" s="48">
        <f t="shared" si="42"/>
        <v>0</v>
      </c>
      <c r="AN49" s="48">
        <f t="shared" si="43"/>
        <v>0</v>
      </c>
      <c r="AO49" s="48">
        <f t="shared" si="44"/>
        <v>0</v>
      </c>
      <c r="AP49" s="48">
        <f t="shared" si="45"/>
        <v>0</v>
      </c>
      <c r="AQ49" s="41">
        <f t="shared" si="46"/>
        <v>0</v>
      </c>
      <c r="AR49" s="41">
        <f t="shared" si="47"/>
        <v>10</v>
      </c>
      <c r="AS49" s="48">
        <f t="shared" si="48"/>
        <v>0</v>
      </c>
      <c r="AT49" s="48">
        <f t="shared" si="49"/>
        <v>0</v>
      </c>
      <c r="AU49" s="48">
        <f t="shared" si="50"/>
        <v>0</v>
      </c>
      <c r="AV49" s="48">
        <f t="shared" si="51"/>
        <v>0</v>
      </c>
      <c r="AW49" s="48">
        <f t="shared" si="52"/>
        <v>0</v>
      </c>
      <c r="AX49" s="48">
        <f t="shared" si="53"/>
        <v>0</v>
      </c>
      <c r="AY49" s="48">
        <f t="shared" si="54"/>
        <v>0</v>
      </c>
      <c r="AZ49" s="48">
        <f t="shared" si="55"/>
        <v>0</v>
      </c>
      <c r="BA49" s="48">
        <f t="shared" si="56"/>
        <v>0</v>
      </c>
      <c r="BB49" s="48">
        <f t="shared" si="57"/>
        <v>0</v>
      </c>
      <c r="BC49" s="41">
        <f t="shared" si="58"/>
        <v>0</v>
      </c>
      <c r="BD49" s="44">
        <f t="shared" si="59"/>
        <v>0</v>
      </c>
      <c r="BE49" s="58">
        <f t="shared" si="60"/>
        <v>0</v>
      </c>
      <c r="BF49" s="58"/>
    </row>
    <row r="50" spans="2:58" s="8" customFormat="1" ht="12.75" hidden="1">
      <c r="B50" s="68">
        <f t="shared" si="31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2"/>
        <v>0</v>
      </c>
      <c r="Z50" s="49">
        <f>IF(Y50=0,0,LOOKUP(Y50,Bodování!$A$2:$A$101,Bodování!$B$2:$B$101))</f>
        <v>0</v>
      </c>
      <c r="AA50" s="49">
        <f t="shared" si="33"/>
        <v>0</v>
      </c>
      <c r="AB50" s="49">
        <f>IF(AA50=0,0,LOOKUP(AA50,Bodování!$A$2:$A$101,Bodování!$B$2:$B$101))</f>
        <v>0</v>
      </c>
      <c r="AC50" s="50">
        <f t="shared" si="34"/>
      </c>
      <c r="AD50" s="51">
        <f t="shared" si="35"/>
      </c>
      <c r="AE50" s="36"/>
      <c r="AF50" s="17"/>
      <c r="AG50" s="48">
        <f t="shared" si="36"/>
        <v>0</v>
      </c>
      <c r="AH50" s="48">
        <f t="shared" si="37"/>
        <v>0</v>
      </c>
      <c r="AI50" s="48">
        <f t="shared" si="38"/>
        <v>0</v>
      </c>
      <c r="AJ50" s="48">
        <f t="shared" si="39"/>
        <v>0</v>
      </c>
      <c r="AK50" s="48">
        <f t="shared" si="40"/>
        <v>0</v>
      </c>
      <c r="AL50" s="48">
        <f t="shared" si="41"/>
        <v>0</v>
      </c>
      <c r="AM50" s="48">
        <f t="shared" si="42"/>
        <v>0</v>
      </c>
      <c r="AN50" s="48">
        <f t="shared" si="43"/>
        <v>0</v>
      </c>
      <c r="AO50" s="48">
        <f t="shared" si="44"/>
        <v>0</v>
      </c>
      <c r="AP50" s="48">
        <f t="shared" si="45"/>
        <v>0</v>
      </c>
      <c r="AQ50" s="41">
        <f t="shared" si="46"/>
        <v>0</v>
      </c>
      <c r="AR50" s="41">
        <f t="shared" si="47"/>
        <v>10</v>
      </c>
      <c r="AS50" s="48">
        <f t="shared" si="48"/>
        <v>0</v>
      </c>
      <c r="AT50" s="48">
        <f t="shared" si="49"/>
        <v>0</v>
      </c>
      <c r="AU50" s="48">
        <f t="shared" si="50"/>
        <v>0</v>
      </c>
      <c r="AV50" s="48">
        <f t="shared" si="51"/>
        <v>0</v>
      </c>
      <c r="AW50" s="48">
        <f t="shared" si="52"/>
        <v>0</v>
      </c>
      <c r="AX50" s="48">
        <f t="shared" si="53"/>
        <v>0</v>
      </c>
      <c r="AY50" s="48">
        <f t="shared" si="54"/>
        <v>0</v>
      </c>
      <c r="AZ50" s="48">
        <f t="shared" si="55"/>
        <v>0</v>
      </c>
      <c r="BA50" s="48">
        <f t="shared" si="56"/>
        <v>0</v>
      </c>
      <c r="BB50" s="48">
        <f t="shared" si="57"/>
        <v>0</v>
      </c>
      <c r="BC50" s="41">
        <f t="shared" si="58"/>
        <v>0</v>
      </c>
      <c r="BD50" s="44">
        <f t="shared" si="59"/>
        <v>0</v>
      </c>
      <c r="BE50" s="58">
        <f t="shared" si="60"/>
        <v>0</v>
      </c>
      <c r="BF50" s="58"/>
    </row>
    <row r="51" spans="2:58" s="8" customFormat="1" ht="12.75" hidden="1">
      <c r="B51" s="68">
        <f t="shared" si="31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2"/>
        <v>0</v>
      </c>
      <c r="Z51" s="49">
        <f>IF(Y51=0,0,LOOKUP(Y51,Bodování!$A$2:$A$101,Bodování!$B$2:$B$101))</f>
        <v>0</v>
      </c>
      <c r="AA51" s="49">
        <f t="shared" si="33"/>
        <v>0</v>
      </c>
      <c r="AB51" s="49">
        <f>IF(AA51=0,0,LOOKUP(AA51,Bodování!$A$2:$A$101,Bodování!$B$2:$B$101))</f>
        <v>0</v>
      </c>
      <c r="AC51" s="50">
        <f t="shared" si="34"/>
      </c>
      <c r="AD51" s="51">
        <f t="shared" si="35"/>
      </c>
      <c r="AE51" s="36"/>
      <c r="AF51" s="17"/>
      <c r="AG51" s="48">
        <f t="shared" si="36"/>
        <v>0</v>
      </c>
      <c r="AH51" s="48">
        <f t="shared" si="37"/>
        <v>0</v>
      </c>
      <c r="AI51" s="48">
        <f t="shared" si="38"/>
        <v>0</v>
      </c>
      <c r="AJ51" s="48">
        <f t="shared" si="39"/>
        <v>0</v>
      </c>
      <c r="AK51" s="48">
        <f t="shared" si="40"/>
        <v>0</v>
      </c>
      <c r="AL51" s="48">
        <f t="shared" si="41"/>
        <v>0</v>
      </c>
      <c r="AM51" s="48">
        <f t="shared" si="42"/>
        <v>0</v>
      </c>
      <c r="AN51" s="48">
        <f t="shared" si="43"/>
        <v>0</v>
      </c>
      <c r="AO51" s="48">
        <f t="shared" si="44"/>
        <v>0</v>
      </c>
      <c r="AP51" s="48">
        <f t="shared" si="45"/>
        <v>0</v>
      </c>
      <c r="AQ51" s="41">
        <f t="shared" si="46"/>
        <v>0</v>
      </c>
      <c r="AR51" s="41">
        <f t="shared" si="47"/>
        <v>10</v>
      </c>
      <c r="AS51" s="48">
        <f t="shared" si="48"/>
        <v>0</v>
      </c>
      <c r="AT51" s="48">
        <f t="shared" si="49"/>
        <v>0</v>
      </c>
      <c r="AU51" s="48">
        <f t="shared" si="50"/>
        <v>0</v>
      </c>
      <c r="AV51" s="48">
        <f t="shared" si="51"/>
        <v>0</v>
      </c>
      <c r="AW51" s="48">
        <f t="shared" si="52"/>
        <v>0</v>
      </c>
      <c r="AX51" s="48">
        <f t="shared" si="53"/>
        <v>0</v>
      </c>
      <c r="AY51" s="48">
        <f t="shared" si="54"/>
        <v>0</v>
      </c>
      <c r="AZ51" s="48">
        <f t="shared" si="55"/>
        <v>0</v>
      </c>
      <c r="BA51" s="48">
        <f t="shared" si="56"/>
        <v>0</v>
      </c>
      <c r="BB51" s="48">
        <f t="shared" si="57"/>
        <v>0</v>
      </c>
      <c r="BC51" s="41">
        <f t="shared" si="58"/>
        <v>0</v>
      </c>
      <c r="BD51" s="44">
        <f t="shared" si="59"/>
        <v>0</v>
      </c>
      <c r="BE51" s="58">
        <f t="shared" si="60"/>
        <v>0</v>
      </c>
      <c r="BF51" s="58"/>
    </row>
    <row r="52" spans="2:58" s="8" customFormat="1" ht="12.75" hidden="1">
      <c r="B52" s="68">
        <f t="shared" si="31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2"/>
        <v>0</v>
      </c>
      <c r="Z52" s="49">
        <f>IF(Y52=0,0,LOOKUP(Y52,Bodování!$A$2:$A$101,Bodování!$B$2:$B$101))</f>
        <v>0</v>
      </c>
      <c r="AA52" s="49">
        <f t="shared" si="33"/>
        <v>0</v>
      </c>
      <c r="AB52" s="49">
        <f>IF(AA52=0,0,LOOKUP(AA52,Bodování!$A$2:$A$101,Bodování!$B$2:$B$101))</f>
        <v>0</v>
      </c>
      <c r="AC52" s="50">
        <f t="shared" si="34"/>
      </c>
      <c r="AD52" s="51">
        <f t="shared" si="35"/>
      </c>
      <c r="AE52" s="36"/>
      <c r="AF52" s="17"/>
      <c r="AG52" s="48">
        <f t="shared" si="36"/>
        <v>0</v>
      </c>
      <c r="AH52" s="48">
        <f t="shared" si="37"/>
        <v>0</v>
      </c>
      <c r="AI52" s="48">
        <f t="shared" si="38"/>
        <v>0</v>
      </c>
      <c r="AJ52" s="48">
        <f t="shared" si="39"/>
        <v>0</v>
      </c>
      <c r="AK52" s="48">
        <f t="shared" si="40"/>
        <v>0</v>
      </c>
      <c r="AL52" s="48">
        <f t="shared" si="41"/>
        <v>0</v>
      </c>
      <c r="AM52" s="48">
        <f t="shared" si="42"/>
        <v>0</v>
      </c>
      <c r="AN52" s="48">
        <f t="shared" si="43"/>
        <v>0</v>
      </c>
      <c r="AO52" s="48">
        <f t="shared" si="44"/>
        <v>0</v>
      </c>
      <c r="AP52" s="48">
        <f t="shared" si="45"/>
        <v>0</v>
      </c>
      <c r="AQ52" s="41">
        <f t="shared" si="46"/>
        <v>0</v>
      </c>
      <c r="AR52" s="41">
        <f t="shared" si="47"/>
        <v>10</v>
      </c>
      <c r="AS52" s="48">
        <f t="shared" si="48"/>
        <v>0</v>
      </c>
      <c r="AT52" s="48">
        <f t="shared" si="49"/>
        <v>0</v>
      </c>
      <c r="AU52" s="48">
        <f t="shared" si="50"/>
        <v>0</v>
      </c>
      <c r="AV52" s="48">
        <f t="shared" si="51"/>
        <v>0</v>
      </c>
      <c r="AW52" s="48">
        <f t="shared" si="52"/>
        <v>0</v>
      </c>
      <c r="AX52" s="48">
        <f t="shared" si="53"/>
        <v>0</v>
      </c>
      <c r="AY52" s="48">
        <f t="shared" si="54"/>
        <v>0</v>
      </c>
      <c r="AZ52" s="48">
        <f t="shared" si="55"/>
        <v>0</v>
      </c>
      <c r="BA52" s="48">
        <f t="shared" si="56"/>
        <v>0</v>
      </c>
      <c r="BB52" s="48">
        <f t="shared" si="57"/>
        <v>0</v>
      </c>
      <c r="BC52" s="41">
        <f t="shared" si="58"/>
        <v>0</v>
      </c>
      <c r="BD52" s="44">
        <f t="shared" si="59"/>
        <v>0</v>
      </c>
      <c r="BE52" s="58">
        <f t="shared" si="60"/>
        <v>0</v>
      </c>
      <c r="BF52" s="58"/>
    </row>
    <row r="53" spans="2:58" s="8" customFormat="1" ht="12.75" hidden="1">
      <c r="B53" s="68">
        <f t="shared" si="31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2"/>
        <v>0</v>
      </c>
      <c r="Z53" s="49">
        <f>IF(Y53=0,0,LOOKUP(Y53,Bodování!$A$2:$A$101,Bodování!$B$2:$B$101))</f>
        <v>0</v>
      </c>
      <c r="AA53" s="49">
        <f t="shared" si="33"/>
        <v>0</v>
      </c>
      <c r="AB53" s="49">
        <f>IF(AA53=0,0,LOOKUP(AA53,Bodování!$A$2:$A$101,Bodování!$B$2:$B$101))</f>
        <v>0</v>
      </c>
      <c r="AC53" s="50">
        <f t="shared" si="34"/>
      </c>
      <c r="AD53" s="51">
        <f t="shared" si="35"/>
      </c>
      <c r="AE53" s="36"/>
      <c r="AF53" s="17"/>
      <c r="AG53" s="48">
        <f t="shared" si="36"/>
        <v>0</v>
      </c>
      <c r="AH53" s="48">
        <f t="shared" si="37"/>
        <v>0</v>
      </c>
      <c r="AI53" s="48">
        <f t="shared" si="38"/>
        <v>0</v>
      </c>
      <c r="AJ53" s="48">
        <f t="shared" si="39"/>
        <v>0</v>
      </c>
      <c r="AK53" s="48">
        <f t="shared" si="40"/>
        <v>0</v>
      </c>
      <c r="AL53" s="48">
        <f t="shared" si="41"/>
        <v>0</v>
      </c>
      <c r="AM53" s="48">
        <f t="shared" si="42"/>
        <v>0</v>
      </c>
      <c r="AN53" s="48">
        <f t="shared" si="43"/>
        <v>0</v>
      </c>
      <c r="AO53" s="48">
        <f t="shared" si="44"/>
        <v>0</v>
      </c>
      <c r="AP53" s="48">
        <f t="shared" si="45"/>
        <v>0</v>
      </c>
      <c r="AQ53" s="41">
        <f t="shared" si="46"/>
        <v>0</v>
      </c>
      <c r="AR53" s="41">
        <f t="shared" si="47"/>
        <v>10</v>
      </c>
      <c r="AS53" s="48">
        <f t="shared" si="48"/>
        <v>0</v>
      </c>
      <c r="AT53" s="48">
        <f t="shared" si="49"/>
        <v>0</v>
      </c>
      <c r="AU53" s="48">
        <f t="shared" si="50"/>
        <v>0</v>
      </c>
      <c r="AV53" s="48">
        <f t="shared" si="51"/>
        <v>0</v>
      </c>
      <c r="AW53" s="48">
        <f t="shared" si="52"/>
        <v>0</v>
      </c>
      <c r="AX53" s="48">
        <f t="shared" si="53"/>
        <v>0</v>
      </c>
      <c r="AY53" s="48">
        <f t="shared" si="54"/>
        <v>0</v>
      </c>
      <c r="AZ53" s="48">
        <f t="shared" si="55"/>
        <v>0</v>
      </c>
      <c r="BA53" s="48">
        <f t="shared" si="56"/>
        <v>0</v>
      </c>
      <c r="BB53" s="48">
        <f t="shared" si="57"/>
        <v>0</v>
      </c>
      <c r="BC53" s="41">
        <f t="shared" si="58"/>
        <v>0</v>
      </c>
      <c r="BD53" s="44">
        <f t="shared" si="59"/>
        <v>0</v>
      </c>
      <c r="BE53" s="58">
        <f t="shared" si="60"/>
        <v>0</v>
      </c>
      <c r="BF53" s="58"/>
    </row>
    <row r="54" spans="2:58" s="8" customFormat="1" ht="12.75" hidden="1">
      <c r="B54" s="68">
        <f t="shared" si="31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2"/>
        <v>0</v>
      </c>
      <c r="Z54" s="49">
        <f>IF(Y54=0,0,LOOKUP(Y54,Bodování!$A$2:$A$101,Bodování!$B$2:$B$101))</f>
        <v>0</v>
      </c>
      <c r="AA54" s="49">
        <f t="shared" si="33"/>
        <v>0</v>
      </c>
      <c r="AB54" s="49">
        <f>IF(AA54=0,0,LOOKUP(AA54,Bodování!$A$2:$A$101,Bodování!$B$2:$B$101))</f>
        <v>0</v>
      </c>
      <c r="AC54" s="50">
        <f t="shared" si="34"/>
      </c>
      <c r="AD54" s="51">
        <f t="shared" si="35"/>
      </c>
      <c r="AE54" s="36"/>
      <c r="AF54" s="17"/>
      <c r="AG54" s="48">
        <f t="shared" si="36"/>
        <v>0</v>
      </c>
      <c r="AH54" s="48">
        <f t="shared" si="37"/>
        <v>0</v>
      </c>
      <c r="AI54" s="48">
        <f t="shared" si="38"/>
        <v>0</v>
      </c>
      <c r="AJ54" s="48">
        <f t="shared" si="39"/>
        <v>0</v>
      </c>
      <c r="AK54" s="48">
        <f t="shared" si="40"/>
        <v>0</v>
      </c>
      <c r="AL54" s="48">
        <f t="shared" si="41"/>
        <v>0</v>
      </c>
      <c r="AM54" s="48">
        <f t="shared" si="42"/>
        <v>0</v>
      </c>
      <c r="AN54" s="48">
        <f t="shared" si="43"/>
        <v>0</v>
      </c>
      <c r="AO54" s="48">
        <f t="shared" si="44"/>
        <v>0</v>
      </c>
      <c r="AP54" s="48">
        <f t="shared" si="45"/>
        <v>0</v>
      </c>
      <c r="AQ54" s="41">
        <f t="shared" si="46"/>
        <v>0</v>
      </c>
      <c r="AR54" s="41">
        <f t="shared" si="47"/>
        <v>10</v>
      </c>
      <c r="AS54" s="48">
        <f t="shared" si="48"/>
        <v>0</v>
      </c>
      <c r="AT54" s="48">
        <f t="shared" si="49"/>
        <v>0</v>
      </c>
      <c r="AU54" s="48">
        <f t="shared" si="50"/>
        <v>0</v>
      </c>
      <c r="AV54" s="48">
        <f t="shared" si="51"/>
        <v>0</v>
      </c>
      <c r="AW54" s="48">
        <f t="shared" si="52"/>
        <v>0</v>
      </c>
      <c r="AX54" s="48">
        <f t="shared" si="53"/>
        <v>0</v>
      </c>
      <c r="AY54" s="48">
        <f t="shared" si="54"/>
        <v>0</v>
      </c>
      <c r="AZ54" s="48">
        <f t="shared" si="55"/>
        <v>0</v>
      </c>
      <c r="BA54" s="48">
        <f t="shared" si="56"/>
        <v>0</v>
      </c>
      <c r="BB54" s="48">
        <f t="shared" si="57"/>
        <v>0</v>
      </c>
      <c r="BC54" s="41">
        <f t="shared" si="58"/>
        <v>0</v>
      </c>
      <c r="BD54" s="44">
        <f t="shared" si="59"/>
        <v>0</v>
      </c>
      <c r="BE54" s="58">
        <f t="shared" si="60"/>
        <v>0</v>
      </c>
      <c r="BF54" s="58"/>
    </row>
    <row r="55" spans="2:58" s="8" customFormat="1" ht="12.75" hidden="1">
      <c r="B55" s="68">
        <f t="shared" si="31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2"/>
        <v>0</v>
      </c>
      <c r="Z55" s="49">
        <f>IF(Y55=0,0,LOOKUP(Y55,Bodování!$A$2:$A$101,Bodování!$B$2:$B$101))</f>
        <v>0</v>
      </c>
      <c r="AA55" s="49">
        <f t="shared" si="33"/>
        <v>0</v>
      </c>
      <c r="AB55" s="49">
        <f>IF(AA55=0,0,LOOKUP(AA55,Bodování!$A$2:$A$101,Bodování!$B$2:$B$101))</f>
        <v>0</v>
      </c>
      <c r="AC55" s="50">
        <f t="shared" si="34"/>
      </c>
      <c r="AD55" s="51">
        <f t="shared" si="35"/>
      </c>
      <c r="AE55" s="36"/>
      <c r="AF55" s="17"/>
      <c r="AG55" s="48">
        <f t="shared" si="36"/>
        <v>0</v>
      </c>
      <c r="AH55" s="48">
        <f t="shared" si="37"/>
        <v>0</v>
      </c>
      <c r="AI55" s="48">
        <f t="shared" si="38"/>
        <v>0</v>
      </c>
      <c r="AJ55" s="48">
        <f t="shared" si="39"/>
        <v>0</v>
      </c>
      <c r="AK55" s="48">
        <f t="shared" si="40"/>
        <v>0</v>
      </c>
      <c r="AL55" s="48">
        <f t="shared" si="41"/>
        <v>0</v>
      </c>
      <c r="AM55" s="48">
        <f t="shared" si="42"/>
        <v>0</v>
      </c>
      <c r="AN55" s="48">
        <f t="shared" si="43"/>
        <v>0</v>
      </c>
      <c r="AO55" s="48">
        <f t="shared" si="44"/>
        <v>0</v>
      </c>
      <c r="AP55" s="48">
        <f t="shared" si="45"/>
        <v>0</v>
      </c>
      <c r="AQ55" s="41">
        <f t="shared" si="46"/>
        <v>0</v>
      </c>
      <c r="AR55" s="41">
        <f t="shared" si="47"/>
        <v>10</v>
      </c>
      <c r="AS55" s="48">
        <f t="shared" si="48"/>
        <v>0</v>
      </c>
      <c r="AT55" s="48">
        <f t="shared" si="49"/>
        <v>0</v>
      </c>
      <c r="AU55" s="48">
        <f t="shared" si="50"/>
        <v>0</v>
      </c>
      <c r="AV55" s="48">
        <f t="shared" si="51"/>
        <v>0</v>
      </c>
      <c r="AW55" s="48">
        <f t="shared" si="52"/>
        <v>0</v>
      </c>
      <c r="AX55" s="48">
        <f t="shared" si="53"/>
        <v>0</v>
      </c>
      <c r="AY55" s="48">
        <f t="shared" si="54"/>
        <v>0</v>
      </c>
      <c r="AZ55" s="48">
        <f t="shared" si="55"/>
        <v>0</v>
      </c>
      <c r="BA55" s="48">
        <f t="shared" si="56"/>
        <v>0</v>
      </c>
      <c r="BB55" s="48">
        <f t="shared" si="57"/>
        <v>0</v>
      </c>
      <c r="BC55" s="41">
        <f t="shared" si="58"/>
        <v>0</v>
      </c>
      <c r="BD55" s="44">
        <f t="shared" si="59"/>
        <v>0</v>
      </c>
      <c r="BE55" s="58">
        <f t="shared" si="60"/>
        <v>0</v>
      </c>
      <c r="BF55" s="58"/>
    </row>
    <row r="56" spans="2:58" s="8" customFormat="1" ht="12.75" hidden="1">
      <c r="B56" s="68">
        <f t="shared" si="31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2"/>
        <v>0</v>
      </c>
      <c r="Z56" s="49">
        <f>IF(Y56=0,0,LOOKUP(Y56,Bodování!$A$2:$A$101,Bodování!$B$2:$B$101))</f>
        <v>0</v>
      </c>
      <c r="AA56" s="49">
        <f t="shared" si="33"/>
        <v>0</v>
      </c>
      <c r="AB56" s="49">
        <f>IF(AA56=0,0,LOOKUP(AA56,Bodování!$A$2:$A$101,Bodování!$B$2:$B$101))</f>
        <v>0</v>
      </c>
      <c r="AC56" s="50">
        <f t="shared" si="34"/>
      </c>
      <c r="AD56" s="51">
        <f t="shared" si="35"/>
      </c>
      <c r="AE56" s="36"/>
      <c r="AF56" s="17"/>
      <c r="AG56" s="48">
        <f t="shared" si="36"/>
        <v>0</v>
      </c>
      <c r="AH56" s="48">
        <f t="shared" si="37"/>
        <v>0</v>
      </c>
      <c r="AI56" s="48">
        <f t="shared" si="38"/>
        <v>0</v>
      </c>
      <c r="AJ56" s="48">
        <f t="shared" si="39"/>
        <v>0</v>
      </c>
      <c r="AK56" s="48">
        <f t="shared" si="40"/>
        <v>0</v>
      </c>
      <c r="AL56" s="48">
        <f t="shared" si="41"/>
        <v>0</v>
      </c>
      <c r="AM56" s="48">
        <f t="shared" si="42"/>
        <v>0</v>
      </c>
      <c r="AN56" s="48">
        <f t="shared" si="43"/>
        <v>0</v>
      </c>
      <c r="AO56" s="48">
        <f t="shared" si="44"/>
        <v>0</v>
      </c>
      <c r="AP56" s="48">
        <f t="shared" si="45"/>
        <v>0</v>
      </c>
      <c r="AQ56" s="41">
        <f t="shared" si="46"/>
        <v>0</v>
      </c>
      <c r="AR56" s="41">
        <f t="shared" si="47"/>
        <v>10</v>
      </c>
      <c r="AS56" s="48">
        <f t="shared" si="48"/>
        <v>0</v>
      </c>
      <c r="AT56" s="48">
        <f t="shared" si="49"/>
        <v>0</v>
      </c>
      <c r="AU56" s="48">
        <f t="shared" si="50"/>
        <v>0</v>
      </c>
      <c r="AV56" s="48">
        <f t="shared" si="51"/>
        <v>0</v>
      </c>
      <c r="AW56" s="48">
        <f t="shared" si="52"/>
        <v>0</v>
      </c>
      <c r="AX56" s="48">
        <f t="shared" si="53"/>
        <v>0</v>
      </c>
      <c r="AY56" s="48">
        <f t="shared" si="54"/>
        <v>0</v>
      </c>
      <c r="AZ56" s="48">
        <f t="shared" si="55"/>
        <v>0</v>
      </c>
      <c r="BA56" s="48">
        <f t="shared" si="56"/>
        <v>0</v>
      </c>
      <c r="BB56" s="48">
        <f t="shared" si="57"/>
        <v>0</v>
      </c>
      <c r="BC56" s="41">
        <f t="shared" si="58"/>
        <v>0</v>
      </c>
      <c r="BD56" s="44">
        <f t="shared" si="59"/>
        <v>0</v>
      </c>
      <c r="BE56" s="58">
        <f t="shared" si="60"/>
        <v>0</v>
      </c>
      <c r="BF56" s="58"/>
    </row>
    <row r="57" spans="2:58" s="8" customFormat="1" ht="12.75" hidden="1">
      <c r="B57" s="68">
        <f t="shared" si="31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2"/>
        <v>0</v>
      </c>
      <c r="Z57" s="49">
        <f>IF(Y57=0,0,LOOKUP(Y57,Bodování!$A$2:$A$101,Bodování!$B$2:$B$101))</f>
        <v>0</v>
      </c>
      <c r="AA57" s="49">
        <f t="shared" si="33"/>
        <v>0</v>
      </c>
      <c r="AB57" s="49">
        <f>IF(AA57=0,0,LOOKUP(AA57,Bodování!$A$2:$A$101,Bodování!$B$2:$B$101))</f>
        <v>0</v>
      </c>
      <c r="AC57" s="50">
        <f t="shared" si="34"/>
      </c>
      <c r="AD57" s="51">
        <f t="shared" si="35"/>
      </c>
      <c r="AE57" s="36"/>
      <c r="AF57" s="17"/>
      <c r="AG57" s="48">
        <f t="shared" si="36"/>
        <v>0</v>
      </c>
      <c r="AH57" s="48">
        <f t="shared" si="37"/>
        <v>0</v>
      </c>
      <c r="AI57" s="48">
        <f t="shared" si="38"/>
        <v>0</v>
      </c>
      <c r="AJ57" s="48">
        <f t="shared" si="39"/>
        <v>0</v>
      </c>
      <c r="AK57" s="48">
        <f t="shared" si="40"/>
        <v>0</v>
      </c>
      <c r="AL57" s="48">
        <f t="shared" si="41"/>
        <v>0</v>
      </c>
      <c r="AM57" s="48">
        <f t="shared" si="42"/>
        <v>0</v>
      </c>
      <c r="AN57" s="48">
        <f t="shared" si="43"/>
        <v>0</v>
      </c>
      <c r="AO57" s="48">
        <f t="shared" si="44"/>
        <v>0</v>
      </c>
      <c r="AP57" s="48">
        <f t="shared" si="45"/>
        <v>0</v>
      </c>
      <c r="AQ57" s="41">
        <f t="shared" si="46"/>
        <v>0</v>
      </c>
      <c r="AR57" s="41">
        <f t="shared" si="47"/>
        <v>10</v>
      </c>
      <c r="AS57" s="48">
        <f t="shared" si="48"/>
        <v>0</v>
      </c>
      <c r="AT57" s="48">
        <f t="shared" si="49"/>
        <v>0</v>
      </c>
      <c r="AU57" s="48">
        <f t="shared" si="50"/>
        <v>0</v>
      </c>
      <c r="AV57" s="48">
        <f t="shared" si="51"/>
        <v>0</v>
      </c>
      <c r="AW57" s="48">
        <f t="shared" si="52"/>
        <v>0</v>
      </c>
      <c r="AX57" s="48">
        <f t="shared" si="53"/>
        <v>0</v>
      </c>
      <c r="AY57" s="48">
        <f t="shared" si="54"/>
        <v>0</v>
      </c>
      <c r="AZ57" s="48">
        <f t="shared" si="55"/>
        <v>0</v>
      </c>
      <c r="BA57" s="48">
        <f t="shared" si="56"/>
        <v>0</v>
      </c>
      <c r="BB57" s="48">
        <f t="shared" si="57"/>
        <v>0</v>
      </c>
      <c r="BC57" s="41">
        <f t="shared" si="58"/>
        <v>0</v>
      </c>
      <c r="BD57" s="44">
        <f t="shared" si="59"/>
        <v>0</v>
      </c>
      <c r="BE57" s="58">
        <f t="shared" si="60"/>
        <v>0</v>
      </c>
      <c r="BF57" s="58"/>
    </row>
    <row r="58" spans="2:58" s="8" customFormat="1" ht="12.75" hidden="1">
      <c r="B58" s="68">
        <f t="shared" si="31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2"/>
        <v>0</v>
      </c>
      <c r="Z58" s="49">
        <f>IF(Y58=0,0,LOOKUP(Y58,Bodování!$A$2:$A$101,Bodování!$B$2:$B$101))</f>
        <v>0</v>
      </c>
      <c r="AA58" s="49">
        <f t="shared" si="33"/>
        <v>0</v>
      </c>
      <c r="AB58" s="49">
        <f>IF(AA58=0,0,LOOKUP(AA58,Bodování!$A$2:$A$101,Bodování!$B$2:$B$101))</f>
        <v>0</v>
      </c>
      <c r="AC58" s="50">
        <f t="shared" si="34"/>
      </c>
      <c r="AD58" s="51">
        <f t="shared" si="35"/>
      </c>
      <c r="AE58" s="36"/>
      <c r="AF58" s="17"/>
      <c r="AG58" s="48">
        <f t="shared" si="36"/>
        <v>0</v>
      </c>
      <c r="AH58" s="48">
        <f t="shared" si="37"/>
        <v>0</v>
      </c>
      <c r="AI58" s="48">
        <f t="shared" si="38"/>
        <v>0</v>
      </c>
      <c r="AJ58" s="48">
        <f t="shared" si="39"/>
        <v>0</v>
      </c>
      <c r="AK58" s="48">
        <f t="shared" si="40"/>
        <v>0</v>
      </c>
      <c r="AL58" s="48">
        <f t="shared" si="41"/>
        <v>0</v>
      </c>
      <c r="AM58" s="48">
        <f t="shared" si="42"/>
        <v>0</v>
      </c>
      <c r="AN58" s="48">
        <f t="shared" si="43"/>
        <v>0</v>
      </c>
      <c r="AO58" s="48">
        <f t="shared" si="44"/>
        <v>0</v>
      </c>
      <c r="AP58" s="48">
        <f t="shared" si="45"/>
        <v>0</v>
      </c>
      <c r="AQ58" s="41">
        <f t="shared" si="46"/>
        <v>0</v>
      </c>
      <c r="AR58" s="41">
        <f t="shared" si="47"/>
        <v>10</v>
      </c>
      <c r="AS58" s="48">
        <f t="shared" si="48"/>
        <v>0</v>
      </c>
      <c r="AT58" s="48">
        <f t="shared" si="49"/>
        <v>0</v>
      </c>
      <c r="AU58" s="48">
        <f t="shared" si="50"/>
        <v>0</v>
      </c>
      <c r="AV58" s="48">
        <f t="shared" si="51"/>
        <v>0</v>
      </c>
      <c r="AW58" s="48">
        <f t="shared" si="52"/>
        <v>0</v>
      </c>
      <c r="AX58" s="48">
        <f t="shared" si="53"/>
        <v>0</v>
      </c>
      <c r="AY58" s="48">
        <f t="shared" si="54"/>
        <v>0</v>
      </c>
      <c r="AZ58" s="48">
        <f t="shared" si="55"/>
        <v>0</v>
      </c>
      <c r="BA58" s="48">
        <f t="shared" si="56"/>
        <v>0</v>
      </c>
      <c r="BB58" s="48">
        <f t="shared" si="57"/>
        <v>0</v>
      </c>
      <c r="BC58" s="41">
        <f t="shared" si="58"/>
        <v>0</v>
      </c>
      <c r="BD58" s="44">
        <f t="shared" si="59"/>
        <v>0</v>
      </c>
      <c r="BE58" s="58">
        <f t="shared" si="60"/>
        <v>0</v>
      </c>
      <c r="BF58" s="58"/>
    </row>
    <row r="59" spans="2:56" s="8" customFormat="1" ht="12.75" hidden="1">
      <c r="B59" s="7"/>
      <c r="D59" s="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7"/>
      <c r="AA59" s="15"/>
      <c r="AB59" s="17"/>
      <c r="AC59" s="15"/>
      <c r="AD59" s="17"/>
      <c r="AE59" s="15"/>
      <c r="AF59" s="17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1"/>
      <c r="AR59" s="41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1"/>
      <c r="BD59" s="44"/>
    </row>
    <row r="60" spans="2:32" ht="14.25" hidden="1">
      <c r="B60" s="4" t="s">
        <v>1</v>
      </c>
      <c r="E60" s="33"/>
      <c r="F60" s="37"/>
      <c r="G60" s="33"/>
      <c r="H60" s="37"/>
      <c r="I60" s="33"/>
      <c r="J60" s="37"/>
      <c r="K60" s="37"/>
      <c r="M60" s="33"/>
      <c r="N60" s="37"/>
      <c r="O60" s="33"/>
      <c r="P60" s="37"/>
      <c r="Q60" s="33"/>
      <c r="R60" s="37"/>
      <c r="S60" s="37"/>
      <c r="U60" s="33"/>
      <c r="V60" s="37"/>
      <c r="W60" s="37"/>
      <c r="AF60" s="28"/>
    </row>
    <row r="61" spans="2:32" ht="14.25">
      <c r="B61" s="12" t="s">
        <v>27</v>
      </c>
      <c r="E61" s="33"/>
      <c r="F61" s="37"/>
      <c r="G61" s="33"/>
      <c r="H61" s="37"/>
      <c r="I61" s="33"/>
      <c r="J61" s="37"/>
      <c r="K61" s="37"/>
      <c r="M61" s="33"/>
      <c r="N61" s="37"/>
      <c r="O61" s="33"/>
      <c r="P61" s="37"/>
      <c r="Q61" s="33"/>
      <c r="R61" s="37"/>
      <c r="S61" s="37"/>
      <c r="U61" s="33"/>
      <c r="V61" s="37"/>
      <c r="W61" s="37"/>
      <c r="AF61" s="28"/>
    </row>
    <row r="62" spans="2:32" ht="14.25">
      <c r="B62" s="12" t="s">
        <v>25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6" customHeight="1">
      <c r="B63" s="9"/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60" t="s">
        <v>28</v>
      </c>
      <c r="C64" s="60"/>
      <c r="D64" s="12" t="s">
        <v>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61"/>
      <c r="Z64" s="62"/>
      <c r="AA64" s="24"/>
      <c r="AB64" s="21"/>
      <c r="AC64" s="37"/>
      <c r="AD64" s="27"/>
      <c r="AE64" s="37"/>
      <c r="AF64" s="28"/>
    </row>
    <row r="65" spans="2:32" ht="14.25">
      <c r="B65" s="63"/>
      <c r="C65" s="60"/>
      <c r="D65" s="64" t="s">
        <v>30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1"/>
      <c r="Z65" s="62"/>
      <c r="AA65" s="24"/>
      <c r="AB65" s="21"/>
      <c r="AC65" s="37"/>
      <c r="AD65" s="27"/>
      <c r="AE65" s="37"/>
      <c r="AF65" s="28"/>
    </row>
    <row r="66" spans="2:32" ht="14.25">
      <c r="B66" s="63"/>
      <c r="C66" s="60"/>
      <c r="D66" s="64" t="s">
        <v>31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2"/>
      <c r="AA66" s="24"/>
      <c r="AB66" s="21"/>
      <c r="AC66" s="37"/>
      <c r="AD66" s="27"/>
      <c r="AE66" s="37"/>
      <c r="AF66" s="28"/>
    </row>
    <row r="67" spans="2:31" ht="12.75">
      <c r="B67" s="65" t="s">
        <v>2</v>
      </c>
      <c r="C67" s="60"/>
      <c r="D67" s="66" t="s">
        <v>32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1"/>
      <c r="Z67" s="67"/>
      <c r="AA67" s="24"/>
      <c r="AB67" s="21"/>
      <c r="AC67" s="37"/>
      <c r="AD67" s="27"/>
      <c r="AE67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58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4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18.00390625" style="2" customWidth="1"/>
    <col min="4" max="4" width="21.1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23</v>
      </c>
      <c r="BE10" s="59" t="s">
        <v>26</v>
      </c>
    </row>
    <row r="11" spans="2:58" s="8" customFormat="1" ht="12.75">
      <c r="B11" s="68">
        <f aca="true" t="shared" si="0" ref="B11:B33">AE11</f>
        <v>1</v>
      </c>
      <c r="C11" s="14" t="s">
        <v>57</v>
      </c>
      <c r="D11" s="13" t="s">
        <v>68</v>
      </c>
      <c r="E11" s="32">
        <v>1</v>
      </c>
      <c r="F11" s="56">
        <f>IF(E11=0,0,IF(E11="",0,LOOKUP(E11,Bodování!$A$2:$A$101,Bodování!$B$2:$B$101)))</f>
        <v>20</v>
      </c>
      <c r="G11" s="35">
        <v>1</v>
      </c>
      <c r="H11" s="57">
        <f>IF(G11=0,0,IF(G11="",0,LOOKUP(G11,Bodování!$A$2:$A$101,Bodování!$B$2:$B$101)))</f>
        <v>20</v>
      </c>
      <c r="I11" s="32">
        <v>1</v>
      </c>
      <c r="J11" s="56">
        <f>IF(I11=0,0,IF(I11="",0,LOOKUP(I11,Bodování!$A$2:$A$101,Bodování!$B$2:$B$101)))</f>
        <v>20</v>
      </c>
      <c r="K11" s="35">
        <v>1</v>
      </c>
      <c r="L11" s="57">
        <f>IF(K11=0,0,IF(K11="",0,LOOKUP(K11,Bodování!$A$2:$A$101,Bodování!$B$2:$B$101)))</f>
        <v>20</v>
      </c>
      <c r="M11" s="32">
        <v>1</v>
      </c>
      <c r="N11" s="56">
        <f>IF(M11=0,0,IF(M11="",0,LOOKUP(M11,Bodování!$A$2:$A$101,Bodování!$B$2:$B$101)))</f>
        <v>20</v>
      </c>
      <c r="O11" s="35">
        <v>1</v>
      </c>
      <c r="P11" s="57">
        <f>IF(O11=0,0,IF(O11="",0,LOOKUP(O11,Bodování!$A$2:$A$101,Bodování!$B$2:$B$101)))</f>
        <v>20</v>
      </c>
      <c r="Q11" s="32">
        <v>1</v>
      </c>
      <c r="R11" s="56">
        <f>IF(Q11=0,0,IF(Q11="",0,LOOKUP(Q11,Bodování!$A$2:$A$101,Bodování!$B$2:$B$101)))</f>
        <v>20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33">IF(BE11&lt;7,0,AQ11)</f>
        <v>1</v>
      </c>
      <c r="Z11" s="49">
        <f>IF(Y11=0,0,LOOKUP(Y11,Bodování!$A$2:$A$101,Bodování!$B$2:$B$101))</f>
        <v>20</v>
      </c>
      <c r="AA11" s="49">
        <f aca="true" t="shared" si="2" ref="AA11:AA33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33">IF(C11&gt;0,E11+G11+I11+K11+M11+O11+Q11+S11+U11+W11-Y11-AA11,"")</f>
        <v>6</v>
      </c>
      <c r="AD11" s="51">
        <f aca="true" t="shared" si="4" ref="AD11:AD33">IF(C11&gt;0,F11+H11+J11+L11+N11+P11+R11+T11+V11+X11-Z11-AB11,"")</f>
        <v>120</v>
      </c>
      <c r="AE11" s="36">
        <v>1</v>
      </c>
      <c r="AF11" s="17"/>
      <c r="AG11" s="48">
        <f aca="true" t="shared" si="5" ref="AG11:AG33">E11</f>
        <v>1</v>
      </c>
      <c r="AH11" s="48">
        <f aca="true" t="shared" si="6" ref="AH11:AH33">G11</f>
        <v>1</v>
      </c>
      <c r="AI11" s="48">
        <f aca="true" t="shared" si="7" ref="AI11:AI33">I11</f>
        <v>1</v>
      </c>
      <c r="AJ11" s="48">
        <f aca="true" t="shared" si="8" ref="AJ11:AJ33">K11</f>
        <v>1</v>
      </c>
      <c r="AK11" s="48">
        <f aca="true" t="shared" si="9" ref="AK11:AK33">M11</f>
        <v>1</v>
      </c>
      <c r="AL11" s="48">
        <f aca="true" t="shared" si="10" ref="AL11:AL33">O11</f>
        <v>1</v>
      </c>
      <c r="AM11" s="48">
        <f aca="true" t="shared" si="11" ref="AM11:AM33">Q11</f>
        <v>1</v>
      </c>
      <c r="AN11" s="48">
        <f aca="true" t="shared" si="12" ref="AN11:AN33">S11</f>
        <v>0</v>
      </c>
      <c r="AO11" s="48">
        <f aca="true" t="shared" si="13" ref="AO11:AO33">U11</f>
        <v>0</v>
      </c>
      <c r="AP11" s="48">
        <f aca="true" t="shared" si="14" ref="AP11:AP33">W11</f>
        <v>0</v>
      </c>
      <c r="AQ11" s="41">
        <f aca="true" t="shared" si="15" ref="AQ11:AQ33">MAX(AG11:AP11)</f>
        <v>1</v>
      </c>
      <c r="AR11" s="41">
        <f aca="true" t="shared" si="16" ref="AR11:AR33">COUNTIF(AG11:AP11,AQ11)</f>
        <v>7</v>
      </c>
      <c r="AS11" s="48">
        <f aca="true" t="shared" si="17" ref="AS11:AS33">IF(AQ11=AG11,0,AG11)</f>
        <v>0</v>
      </c>
      <c r="AT11" s="48">
        <f aca="true" t="shared" si="18" ref="AT11:AT33">IF(AQ11=AH11,0,AH11)</f>
        <v>0</v>
      </c>
      <c r="AU11" s="48">
        <f aca="true" t="shared" si="19" ref="AU11:AU33">IF(AQ11=AI11,0,AI11)</f>
        <v>0</v>
      </c>
      <c r="AV11" s="48">
        <f aca="true" t="shared" si="20" ref="AV11:AV33">IF(AQ11=AJ11,0,AJ11)</f>
        <v>0</v>
      </c>
      <c r="AW11" s="48">
        <f aca="true" t="shared" si="21" ref="AW11:AW33">IF(AQ11=AK11,0,AK11)</f>
        <v>0</v>
      </c>
      <c r="AX11" s="48">
        <f aca="true" t="shared" si="22" ref="AX11:AX33">IF(AQ11=AL11,0,AL11)</f>
        <v>0</v>
      </c>
      <c r="AY11" s="48">
        <f aca="true" t="shared" si="23" ref="AY11:AY33">IF(AQ11=AM11,0,AM11)</f>
        <v>0</v>
      </c>
      <c r="AZ11" s="48">
        <f aca="true" t="shared" si="24" ref="AZ11:AZ33">IF(AQ11=AN11,0,AN11)</f>
        <v>0</v>
      </c>
      <c r="BA11" s="48">
        <f aca="true" t="shared" si="25" ref="BA11:BA33">IF(AQ11=AO11,0,AO11)</f>
        <v>0</v>
      </c>
      <c r="BB11" s="48">
        <f aca="true" t="shared" si="26" ref="BB11:BB33">IF(AQ11=AP11,0,AP11)</f>
        <v>0</v>
      </c>
      <c r="BC11" s="41">
        <f aca="true" t="shared" si="27" ref="BC11:BC33">MAX(AS11:BB11)</f>
        <v>0</v>
      </c>
      <c r="BD11" s="44">
        <f aca="true" t="shared" si="28" ref="BD11:BD33">IF(C11="",0,1)</f>
        <v>1</v>
      </c>
      <c r="BE11" s="58">
        <f aca="true" t="shared" si="29" ref="BE11:BE33">10-(COUNTIF(AG11:AP11,0))</f>
        <v>7</v>
      </c>
      <c r="BF11" s="58"/>
    </row>
    <row r="12" spans="2:58" s="8" customFormat="1" ht="12.75">
      <c r="B12" s="68">
        <f t="shared" si="0"/>
        <v>2</v>
      </c>
      <c r="C12" s="14" t="s">
        <v>36</v>
      </c>
      <c r="D12" s="13" t="s">
        <v>37</v>
      </c>
      <c r="E12" s="32">
        <v>2</v>
      </c>
      <c r="F12" s="56">
        <f>IF(E12=0,0,IF(E12="",0,LOOKUP(E12,Bodování!$A$2:$A$101,Bodování!$B$2:$B$101)))</f>
        <v>19</v>
      </c>
      <c r="G12" s="35">
        <v>2</v>
      </c>
      <c r="H12" s="57">
        <f>IF(G12=0,0,IF(G12="",0,LOOKUP(G12,Bodování!$A$2:$A$101,Bodování!$B$2:$B$101)))</f>
        <v>19</v>
      </c>
      <c r="I12" s="32">
        <v>4</v>
      </c>
      <c r="J12" s="56">
        <f>IF(I12=0,0,IF(I12="",0,LOOKUP(I12,Bodování!$A$2:$A$101,Bodování!$B$2:$B$101)))</f>
        <v>17</v>
      </c>
      <c r="K12" s="35">
        <v>2</v>
      </c>
      <c r="L12" s="57">
        <f>IF(K12=0,0,IF(K12="",0,LOOKUP(K12,Bodování!$A$2:$A$101,Bodování!$B$2:$B$101)))</f>
        <v>19</v>
      </c>
      <c r="M12" s="32">
        <v>3</v>
      </c>
      <c r="N12" s="56">
        <f>IF(M12=0,0,IF(M12="",0,LOOKUP(M12,Bodování!$A$2:$A$101,Bodování!$B$2:$B$101)))</f>
        <v>18</v>
      </c>
      <c r="O12" s="35">
        <v>2</v>
      </c>
      <c r="P12" s="57">
        <f>IF(O12=0,0,IF(O12="",0,LOOKUP(O12,Bodování!$A$2:$A$101,Bodování!$B$2:$B$101)))</f>
        <v>19</v>
      </c>
      <c r="Q12" s="32">
        <v>2</v>
      </c>
      <c r="R12" s="56">
        <f>IF(Q12=0,0,IF(Q12="",0,LOOKUP(Q12,Bodování!$A$2:$A$101,Bodování!$B$2:$B$101)))</f>
        <v>19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4</v>
      </c>
      <c r="Z12" s="49">
        <f>IF(Y12=0,0,LOOKUP(Y12,Bodování!$A$2:$A$101,Bodování!$B$2:$B$101))</f>
        <v>17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13</v>
      </c>
      <c r="AD12" s="51">
        <f t="shared" si="4"/>
        <v>113</v>
      </c>
      <c r="AE12" s="36">
        <v>2</v>
      </c>
      <c r="AF12" s="17"/>
      <c r="AG12" s="48">
        <f t="shared" si="5"/>
        <v>2</v>
      </c>
      <c r="AH12" s="48">
        <f t="shared" si="6"/>
        <v>2</v>
      </c>
      <c r="AI12" s="48">
        <f t="shared" si="7"/>
        <v>4</v>
      </c>
      <c r="AJ12" s="48">
        <f t="shared" si="8"/>
        <v>2</v>
      </c>
      <c r="AK12" s="48">
        <f t="shared" si="9"/>
        <v>3</v>
      </c>
      <c r="AL12" s="48">
        <f t="shared" si="10"/>
        <v>2</v>
      </c>
      <c r="AM12" s="48">
        <f t="shared" si="11"/>
        <v>2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4</v>
      </c>
      <c r="AR12" s="41">
        <f t="shared" si="16"/>
        <v>1</v>
      </c>
      <c r="AS12" s="48">
        <f t="shared" si="17"/>
        <v>2</v>
      </c>
      <c r="AT12" s="48">
        <f t="shared" si="18"/>
        <v>2</v>
      </c>
      <c r="AU12" s="48">
        <f t="shared" si="19"/>
        <v>0</v>
      </c>
      <c r="AV12" s="48">
        <f t="shared" si="20"/>
        <v>2</v>
      </c>
      <c r="AW12" s="48">
        <f t="shared" si="21"/>
        <v>3</v>
      </c>
      <c r="AX12" s="48">
        <f t="shared" si="22"/>
        <v>2</v>
      </c>
      <c r="AY12" s="48">
        <f t="shared" si="23"/>
        <v>2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3</v>
      </c>
      <c r="BD12" s="44">
        <f t="shared" si="28"/>
        <v>1</v>
      </c>
      <c r="BE12" s="58">
        <f t="shared" si="29"/>
        <v>7</v>
      </c>
      <c r="BF12" s="58"/>
    </row>
    <row r="13" spans="2:58" s="8" customFormat="1" ht="12.75">
      <c r="B13" s="68">
        <f t="shared" si="0"/>
        <v>3</v>
      </c>
      <c r="C13" s="14" t="s">
        <v>59</v>
      </c>
      <c r="D13" s="13" t="s">
        <v>89</v>
      </c>
      <c r="E13" s="32">
        <v>4</v>
      </c>
      <c r="F13" s="56">
        <f>IF(E13=0,0,IF(E13="",0,LOOKUP(E13,Bodování!$A$2:$A$101,Bodování!$B$2:$B$101)))</f>
        <v>17</v>
      </c>
      <c r="G13" s="35">
        <v>3</v>
      </c>
      <c r="H13" s="57">
        <f>IF(G13=0,0,IF(G13="",0,LOOKUP(G13,Bodování!$A$2:$A$101,Bodování!$B$2:$B$101)))</f>
        <v>18</v>
      </c>
      <c r="I13" s="32">
        <v>5</v>
      </c>
      <c r="J13" s="56">
        <f>IF(I13=0,0,IF(I13="",0,LOOKUP(I13,Bodování!$A$2:$A$101,Bodování!$B$2:$B$101)))</f>
        <v>16</v>
      </c>
      <c r="K13" s="35">
        <v>4</v>
      </c>
      <c r="L13" s="57">
        <f>IF(K13=0,0,IF(K13="",0,LOOKUP(K13,Bodování!$A$2:$A$101,Bodování!$B$2:$B$101)))</f>
        <v>17</v>
      </c>
      <c r="M13" s="32">
        <v>6</v>
      </c>
      <c r="N13" s="56">
        <f>IF(M13=0,0,IF(M13="",0,LOOKUP(M13,Bodování!$A$2:$A$101,Bodování!$B$2:$B$101)))</f>
        <v>15</v>
      </c>
      <c r="O13" s="35">
        <v>4</v>
      </c>
      <c r="P13" s="57">
        <f>IF(O13=0,0,IF(O13="",0,LOOKUP(O13,Bodování!$A$2:$A$101,Bodování!$B$2:$B$101)))</f>
        <v>17</v>
      </c>
      <c r="Q13" s="32">
        <v>5</v>
      </c>
      <c r="R13" s="56">
        <f>IF(Q13=0,0,IF(Q13="",0,LOOKUP(Q13,Bodování!$A$2:$A$101,Bodování!$B$2:$B$101)))</f>
        <v>16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6</v>
      </c>
      <c r="Z13" s="49">
        <f>IF(Y13=0,0,LOOKUP(Y13,Bodování!$A$2:$A$101,Bodování!$B$2:$B$101))</f>
        <v>15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25</v>
      </c>
      <c r="AD13" s="51">
        <f t="shared" si="4"/>
        <v>101</v>
      </c>
      <c r="AE13" s="36">
        <v>3</v>
      </c>
      <c r="AF13" s="17"/>
      <c r="AG13" s="48">
        <f t="shared" si="5"/>
        <v>4</v>
      </c>
      <c r="AH13" s="48">
        <f t="shared" si="6"/>
        <v>3</v>
      </c>
      <c r="AI13" s="48">
        <f t="shared" si="7"/>
        <v>5</v>
      </c>
      <c r="AJ13" s="48">
        <f t="shared" si="8"/>
        <v>4</v>
      </c>
      <c r="AK13" s="48">
        <f t="shared" si="9"/>
        <v>6</v>
      </c>
      <c r="AL13" s="48">
        <f t="shared" si="10"/>
        <v>4</v>
      </c>
      <c r="AM13" s="48">
        <f t="shared" si="11"/>
        <v>5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6</v>
      </c>
      <c r="AR13" s="41">
        <f t="shared" si="16"/>
        <v>1</v>
      </c>
      <c r="AS13" s="48">
        <f t="shared" si="17"/>
        <v>4</v>
      </c>
      <c r="AT13" s="48">
        <f t="shared" si="18"/>
        <v>3</v>
      </c>
      <c r="AU13" s="48">
        <f t="shared" si="19"/>
        <v>5</v>
      </c>
      <c r="AV13" s="48">
        <f t="shared" si="20"/>
        <v>4</v>
      </c>
      <c r="AW13" s="48">
        <f t="shared" si="21"/>
        <v>0</v>
      </c>
      <c r="AX13" s="48">
        <f t="shared" si="22"/>
        <v>4</v>
      </c>
      <c r="AY13" s="48">
        <f t="shared" si="23"/>
        <v>5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5</v>
      </c>
      <c r="BD13" s="44">
        <f t="shared" si="28"/>
        <v>1</v>
      </c>
      <c r="BE13" s="58">
        <f t="shared" si="29"/>
        <v>7</v>
      </c>
      <c r="BF13" s="58"/>
    </row>
    <row r="14" spans="2:58" s="8" customFormat="1" ht="12.75">
      <c r="B14" s="68">
        <f t="shared" si="0"/>
        <v>4</v>
      </c>
      <c r="C14" s="14" t="s">
        <v>60</v>
      </c>
      <c r="D14" s="13" t="s">
        <v>44</v>
      </c>
      <c r="E14" s="32">
        <v>5</v>
      </c>
      <c r="F14" s="56">
        <f>IF(E14=0,0,IF(E14="",0,LOOKUP(E14,Bodování!$A$2:$A$101,Bodování!$B$2:$B$101)))</f>
        <v>16</v>
      </c>
      <c r="G14" s="35">
        <v>5</v>
      </c>
      <c r="H14" s="57">
        <f>IF(G14=0,0,IF(G14="",0,LOOKUP(G14,Bodování!$A$2:$A$101,Bodování!$B$2:$B$101)))</f>
        <v>16</v>
      </c>
      <c r="I14" s="32">
        <v>7</v>
      </c>
      <c r="J14" s="56">
        <f>IF(I14=0,0,IF(I14="",0,LOOKUP(I14,Bodování!$A$2:$A$101,Bodování!$B$2:$B$101)))</f>
        <v>14</v>
      </c>
      <c r="K14" s="35">
        <v>6</v>
      </c>
      <c r="L14" s="57">
        <f>IF(K14=0,0,IF(K14="",0,LOOKUP(K14,Bodování!$A$2:$A$101,Bodování!$B$2:$B$101)))</f>
        <v>15</v>
      </c>
      <c r="M14" s="32">
        <v>14</v>
      </c>
      <c r="N14" s="56">
        <f>IF(M14=0,0,IF(M14="",0,LOOKUP(M14,Bodování!$A$2:$A$101,Bodování!$B$2:$B$101)))</f>
        <v>7</v>
      </c>
      <c r="O14" s="35">
        <v>3</v>
      </c>
      <c r="P14" s="57">
        <f>IF(O14=0,0,IF(O14="",0,LOOKUP(O14,Bodování!$A$2:$A$101,Bodování!$B$2:$B$101)))</f>
        <v>18</v>
      </c>
      <c r="Q14" s="32">
        <v>7</v>
      </c>
      <c r="R14" s="56">
        <f>IF(Q14=0,0,IF(Q14="",0,LOOKUP(Q14,Bodování!$A$2:$A$101,Bodování!$B$2:$B$101)))</f>
        <v>14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14</v>
      </c>
      <c r="Z14" s="49">
        <f>IF(Y14=0,0,LOOKUP(Y14,Bodování!$A$2:$A$101,Bodování!$B$2:$B$101))</f>
        <v>7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33</v>
      </c>
      <c r="AD14" s="51">
        <f t="shared" si="4"/>
        <v>93</v>
      </c>
      <c r="AE14" s="36">
        <v>4</v>
      </c>
      <c r="AF14" s="17"/>
      <c r="AG14" s="48">
        <f t="shared" si="5"/>
        <v>5</v>
      </c>
      <c r="AH14" s="48">
        <f t="shared" si="6"/>
        <v>5</v>
      </c>
      <c r="AI14" s="48">
        <f t="shared" si="7"/>
        <v>7</v>
      </c>
      <c r="AJ14" s="48">
        <f t="shared" si="8"/>
        <v>6</v>
      </c>
      <c r="AK14" s="48">
        <f t="shared" si="9"/>
        <v>14</v>
      </c>
      <c r="AL14" s="48">
        <f t="shared" si="10"/>
        <v>3</v>
      </c>
      <c r="AM14" s="48">
        <f t="shared" si="11"/>
        <v>7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14</v>
      </c>
      <c r="AR14" s="41">
        <f t="shared" si="16"/>
        <v>1</v>
      </c>
      <c r="AS14" s="48">
        <f t="shared" si="17"/>
        <v>5</v>
      </c>
      <c r="AT14" s="48">
        <f t="shared" si="18"/>
        <v>5</v>
      </c>
      <c r="AU14" s="48">
        <f t="shared" si="19"/>
        <v>7</v>
      </c>
      <c r="AV14" s="48">
        <f t="shared" si="20"/>
        <v>6</v>
      </c>
      <c r="AW14" s="48">
        <f t="shared" si="21"/>
        <v>0</v>
      </c>
      <c r="AX14" s="48">
        <f t="shared" si="22"/>
        <v>3</v>
      </c>
      <c r="AY14" s="48">
        <f t="shared" si="23"/>
        <v>7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7</v>
      </c>
      <c r="BD14" s="44">
        <f t="shared" si="28"/>
        <v>1</v>
      </c>
      <c r="BE14" s="58">
        <f t="shared" si="29"/>
        <v>7</v>
      </c>
      <c r="BF14" s="58"/>
    </row>
    <row r="15" spans="2:58" s="8" customFormat="1" ht="12.75">
      <c r="B15" s="68">
        <f t="shared" si="0"/>
        <v>5</v>
      </c>
      <c r="C15" s="14" t="s">
        <v>61</v>
      </c>
      <c r="D15" s="13" t="s">
        <v>44</v>
      </c>
      <c r="E15" s="32">
        <v>6</v>
      </c>
      <c r="F15" s="56">
        <f>IF(E15=0,0,IF(E15="",0,LOOKUP(E15,Bodování!$A$2:$A$101,Bodování!$B$2:$B$101)))</f>
        <v>15</v>
      </c>
      <c r="G15" s="35">
        <v>6</v>
      </c>
      <c r="H15" s="57">
        <f>IF(G15=0,0,IF(G15="",0,LOOKUP(G15,Bodování!$A$2:$A$101,Bodování!$B$2:$B$101)))</f>
        <v>15</v>
      </c>
      <c r="I15" s="32">
        <v>6</v>
      </c>
      <c r="J15" s="56">
        <f>IF(I15=0,0,IF(I15="",0,LOOKUP(I15,Bodování!$A$2:$A$101,Bodování!$B$2:$B$101)))</f>
        <v>15</v>
      </c>
      <c r="K15" s="35">
        <v>7</v>
      </c>
      <c r="L15" s="57">
        <f>IF(K15=0,0,IF(K15="",0,LOOKUP(K15,Bodování!$A$2:$A$101,Bodování!$B$2:$B$101)))</f>
        <v>14</v>
      </c>
      <c r="M15" s="32">
        <v>7</v>
      </c>
      <c r="N15" s="56">
        <f>IF(M15=0,0,IF(M15="",0,LOOKUP(M15,Bodování!$A$2:$A$101,Bodování!$B$2:$B$101)))</f>
        <v>14</v>
      </c>
      <c r="O15" s="35">
        <v>5</v>
      </c>
      <c r="P15" s="57">
        <f>IF(O15=0,0,IF(O15="",0,LOOKUP(O15,Bodování!$A$2:$A$101,Bodování!$B$2:$B$101)))</f>
        <v>16</v>
      </c>
      <c r="Q15" s="32">
        <v>6</v>
      </c>
      <c r="R15" s="56">
        <f>IF(Q15=0,0,IF(Q15="",0,LOOKUP(Q15,Bodování!$A$2:$A$101,Bodování!$B$2:$B$101)))</f>
        <v>15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7</v>
      </c>
      <c r="Z15" s="49">
        <f>IF(Y15=0,0,LOOKUP(Y15,Bodování!$A$2:$A$101,Bodování!$B$2:$B$101))</f>
        <v>14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36</v>
      </c>
      <c r="AD15" s="51">
        <f t="shared" si="4"/>
        <v>90</v>
      </c>
      <c r="AE15" s="36">
        <v>5</v>
      </c>
      <c r="AF15" s="17"/>
      <c r="AG15" s="48">
        <f t="shared" si="5"/>
        <v>6</v>
      </c>
      <c r="AH15" s="48">
        <f t="shared" si="6"/>
        <v>6</v>
      </c>
      <c r="AI15" s="48">
        <f t="shared" si="7"/>
        <v>6</v>
      </c>
      <c r="AJ15" s="48">
        <f t="shared" si="8"/>
        <v>7</v>
      </c>
      <c r="AK15" s="48">
        <f t="shared" si="9"/>
        <v>7</v>
      </c>
      <c r="AL15" s="48">
        <f t="shared" si="10"/>
        <v>5</v>
      </c>
      <c r="AM15" s="48">
        <f t="shared" si="11"/>
        <v>6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7</v>
      </c>
      <c r="AR15" s="41">
        <f t="shared" si="16"/>
        <v>2</v>
      </c>
      <c r="AS15" s="48">
        <f t="shared" si="17"/>
        <v>6</v>
      </c>
      <c r="AT15" s="48">
        <f t="shared" si="18"/>
        <v>6</v>
      </c>
      <c r="AU15" s="48">
        <f t="shared" si="19"/>
        <v>6</v>
      </c>
      <c r="AV15" s="48">
        <f t="shared" si="20"/>
        <v>0</v>
      </c>
      <c r="AW15" s="48">
        <f t="shared" si="21"/>
        <v>0</v>
      </c>
      <c r="AX15" s="48">
        <f t="shared" si="22"/>
        <v>5</v>
      </c>
      <c r="AY15" s="48">
        <f t="shared" si="23"/>
        <v>6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6</v>
      </c>
      <c r="BD15" s="44">
        <f t="shared" si="28"/>
        <v>1</v>
      </c>
      <c r="BE15" s="58">
        <f t="shared" si="29"/>
        <v>7</v>
      </c>
      <c r="BF15" s="58"/>
    </row>
    <row r="16" spans="2:58" s="8" customFormat="1" ht="12.75">
      <c r="B16" s="68">
        <f t="shared" si="0"/>
        <v>6</v>
      </c>
      <c r="C16" s="14" t="s">
        <v>64</v>
      </c>
      <c r="D16" s="13" t="s">
        <v>44</v>
      </c>
      <c r="E16" s="32">
        <v>9</v>
      </c>
      <c r="F16" s="56">
        <f>IF(E16=0,0,IF(E16="",0,LOOKUP(E16,Bodování!$A$2:$A$101,Bodování!$B$2:$B$101)))</f>
        <v>12</v>
      </c>
      <c r="G16" s="35">
        <v>8</v>
      </c>
      <c r="H16" s="57">
        <f>IF(G16=0,0,IF(G16="",0,LOOKUP(G16,Bodování!$A$2:$A$101,Bodování!$B$2:$B$101)))</f>
        <v>13</v>
      </c>
      <c r="I16" s="32">
        <v>9</v>
      </c>
      <c r="J16" s="56">
        <f>IF(I16=0,0,IF(I16="",0,LOOKUP(I16,Bodování!$A$2:$A$101,Bodování!$B$2:$B$101)))</f>
        <v>12</v>
      </c>
      <c r="K16" s="35">
        <v>11</v>
      </c>
      <c r="L16" s="57">
        <f>IF(K16=0,0,IF(K16="",0,LOOKUP(K16,Bodování!$A$2:$A$101,Bodování!$B$2:$B$101)))</f>
        <v>10</v>
      </c>
      <c r="M16" s="32">
        <v>13</v>
      </c>
      <c r="N16" s="56">
        <f>IF(M16=0,0,IF(M16="",0,LOOKUP(M16,Bodování!$A$2:$A$101,Bodování!$B$2:$B$101)))</f>
        <v>8</v>
      </c>
      <c r="O16" s="35">
        <v>6</v>
      </c>
      <c r="P16" s="57">
        <f>IF(O16=0,0,IF(O16="",0,LOOKUP(O16,Bodování!$A$2:$A$101,Bodování!$B$2:$B$101)))</f>
        <v>15</v>
      </c>
      <c r="Q16" s="32">
        <v>11</v>
      </c>
      <c r="R16" s="56">
        <f>IF(Q16=0,0,IF(Q16="",0,LOOKUP(Q16,Bodování!$A$2:$A$101,Bodování!$B$2:$B$101)))</f>
        <v>10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13</v>
      </c>
      <c r="Z16" s="49">
        <f>IF(Y16=0,0,LOOKUP(Y16,Bodování!$A$2:$A$101,Bodování!$B$2:$B$101))</f>
        <v>8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54</v>
      </c>
      <c r="AD16" s="51">
        <f t="shared" si="4"/>
        <v>72</v>
      </c>
      <c r="AE16" s="36">
        <v>6</v>
      </c>
      <c r="AF16" s="17"/>
      <c r="AG16" s="48">
        <f t="shared" si="5"/>
        <v>9</v>
      </c>
      <c r="AH16" s="48">
        <f t="shared" si="6"/>
        <v>8</v>
      </c>
      <c r="AI16" s="48">
        <f t="shared" si="7"/>
        <v>9</v>
      </c>
      <c r="AJ16" s="48">
        <f t="shared" si="8"/>
        <v>11</v>
      </c>
      <c r="AK16" s="48">
        <f t="shared" si="9"/>
        <v>13</v>
      </c>
      <c r="AL16" s="48">
        <f t="shared" si="10"/>
        <v>6</v>
      </c>
      <c r="AM16" s="48">
        <f t="shared" si="11"/>
        <v>11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13</v>
      </c>
      <c r="AR16" s="41">
        <f t="shared" si="16"/>
        <v>1</v>
      </c>
      <c r="AS16" s="48">
        <f t="shared" si="17"/>
        <v>9</v>
      </c>
      <c r="AT16" s="48">
        <f t="shared" si="18"/>
        <v>8</v>
      </c>
      <c r="AU16" s="48">
        <f t="shared" si="19"/>
        <v>9</v>
      </c>
      <c r="AV16" s="48">
        <f t="shared" si="20"/>
        <v>11</v>
      </c>
      <c r="AW16" s="48">
        <f t="shared" si="21"/>
        <v>0</v>
      </c>
      <c r="AX16" s="48">
        <f t="shared" si="22"/>
        <v>6</v>
      </c>
      <c r="AY16" s="48">
        <f t="shared" si="23"/>
        <v>11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11</v>
      </c>
      <c r="BD16" s="44">
        <f t="shared" si="28"/>
        <v>1</v>
      </c>
      <c r="BE16" s="58">
        <f t="shared" si="29"/>
        <v>7</v>
      </c>
      <c r="BF16" s="58"/>
    </row>
    <row r="17" spans="2:58" s="8" customFormat="1" ht="12.75">
      <c r="B17" s="68">
        <f t="shared" si="0"/>
        <v>7</v>
      </c>
      <c r="C17" s="14" t="s">
        <v>65</v>
      </c>
      <c r="D17" s="13" t="s">
        <v>37</v>
      </c>
      <c r="E17" s="32">
        <v>10</v>
      </c>
      <c r="F17" s="56">
        <f>IF(E17=0,0,IF(E17="",0,LOOKUP(E17,Bodování!$A$2:$A$101,Bodování!$B$2:$B$101)))</f>
        <v>11</v>
      </c>
      <c r="G17" s="35">
        <v>10</v>
      </c>
      <c r="H17" s="57">
        <f>IF(G17=0,0,IF(G17="",0,LOOKUP(G17,Bodování!$A$2:$A$101,Bodování!$B$2:$B$101)))</f>
        <v>11</v>
      </c>
      <c r="I17" s="32">
        <v>11</v>
      </c>
      <c r="J17" s="56">
        <f>IF(I17=0,0,IF(I17="",0,LOOKUP(I17,Bodování!$A$2:$A$101,Bodování!$B$2:$B$101)))</f>
        <v>10</v>
      </c>
      <c r="K17" s="35">
        <v>13</v>
      </c>
      <c r="L17" s="57">
        <f>IF(K17=0,0,IF(K17="",0,LOOKUP(K17,Bodování!$A$2:$A$101,Bodování!$B$2:$B$101)))</f>
        <v>8</v>
      </c>
      <c r="M17" s="32">
        <v>11</v>
      </c>
      <c r="N17" s="56">
        <f>IF(M17=0,0,IF(M17="",0,LOOKUP(M17,Bodování!$A$2:$A$101,Bodování!$B$2:$B$101)))</f>
        <v>10</v>
      </c>
      <c r="O17" s="35">
        <v>7</v>
      </c>
      <c r="P17" s="57">
        <f>IF(O17=0,0,IF(O17="",0,LOOKUP(O17,Bodování!$A$2:$A$101,Bodování!$B$2:$B$101)))</f>
        <v>14</v>
      </c>
      <c r="Q17" s="32">
        <v>10</v>
      </c>
      <c r="R17" s="56">
        <f>IF(Q17=0,0,IF(Q17="",0,LOOKUP(Q17,Bodování!$A$2:$A$101,Bodování!$B$2:$B$101)))</f>
        <v>11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13</v>
      </c>
      <c r="Z17" s="49">
        <f>IF(Y17=0,0,LOOKUP(Y17,Bodování!$A$2:$A$101,Bodování!$B$2:$B$101))</f>
        <v>8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59</v>
      </c>
      <c r="AD17" s="51">
        <f t="shared" si="4"/>
        <v>67</v>
      </c>
      <c r="AE17" s="36">
        <v>7</v>
      </c>
      <c r="AF17" s="17"/>
      <c r="AG17" s="48">
        <f t="shared" si="5"/>
        <v>10</v>
      </c>
      <c r="AH17" s="48">
        <f t="shared" si="6"/>
        <v>10</v>
      </c>
      <c r="AI17" s="48">
        <f t="shared" si="7"/>
        <v>11</v>
      </c>
      <c r="AJ17" s="48">
        <f t="shared" si="8"/>
        <v>13</v>
      </c>
      <c r="AK17" s="48">
        <f t="shared" si="9"/>
        <v>11</v>
      </c>
      <c r="AL17" s="48">
        <f t="shared" si="10"/>
        <v>7</v>
      </c>
      <c r="AM17" s="48">
        <f t="shared" si="11"/>
        <v>10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13</v>
      </c>
      <c r="AR17" s="41">
        <f t="shared" si="16"/>
        <v>1</v>
      </c>
      <c r="AS17" s="48">
        <f t="shared" si="17"/>
        <v>10</v>
      </c>
      <c r="AT17" s="48">
        <f t="shared" si="18"/>
        <v>10</v>
      </c>
      <c r="AU17" s="48">
        <f t="shared" si="19"/>
        <v>11</v>
      </c>
      <c r="AV17" s="48">
        <f t="shared" si="20"/>
        <v>0</v>
      </c>
      <c r="AW17" s="48">
        <f t="shared" si="21"/>
        <v>11</v>
      </c>
      <c r="AX17" s="48">
        <f t="shared" si="22"/>
        <v>7</v>
      </c>
      <c r="AY17" s="48">
        <f t="shared" si="23"/>
        <v>10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11</v>
      </c>
      <c r="BD17" s="44">
        <f t="shared" si="28"/>
        <v>1</v>
      </c>
      <c r="BE17" s="58">
        <f t="shared" si="29"/>
        <v>7</v>
      </c>
      <c r="BF17" s="58"/>
    </row>
    <row r="18" spans="2:58" s="8" customFormat="1" ht="12.75">
      <c r="B18" s="68">
        <f t="shared" si="0"/>
        <v>8</v>
      </c>
      <c r="C18" s="14" t="s">
        <v>58</v>
      </c>
      <c r="D18" s="13" t="s">
        <v>88</v>
      </c>
      <c r="E18" s="32">
        <v>3</v>
      </c>
      <c r="F18" s="56">
        <f>IF(E18=0,0,IF(E18="",0,LOOKUP(E18,Bodování!$A$2:$A$101,Bodování!$B$2:$B$101)))</f>
        <v>18</v>
      </c>
      <c r="G18" s="35">
        <v>4</v>
      </c>
      <c r="H18" s="57">
        <f>IF(G18=0,0,IF(G18="",0,LOOKUP(G18,Bodování!$A$2:$A$101,Bodování!$B$2:$B$101)))</f>
        <v>17</v>
      </c>
      <c r="I18" s="32">
        <v>2</v>
      </c>
      <c r="J18" s="56">
        <f>IF(I18=0,0,IF(I18="",0,LOOKUP(I18,Bodování!$A$2:$A$101,Bodování!$B$2:$B$101)))</f>
        <v>19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9</v>
      </c>
      <c r="AD18" s="51">
        <f t="shared" si="4"/>
        <v>54</v>
      </c>
      <c r="AE18" s="36">
        <v>8</v>
      </c>
      <c r="AF18" s="17"/>
      <c r="AG18" s="48">
        <f t="shared" si="5"/>
        <v>3</v>
      </c>
      <c r="AH18" s="48">
        <f t="shared" si="6"/>
        <v>4</v>
      </c>
      <c r="AI18" s="48">
        <f t="shared" si="7"/>
        <v>2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4</v>
      </c>
      <c r="AR18" s="41">
        <f t="shared" si="16"/>
        <v>1</v>
      </c>
      <c r="AS18" s="48">
        <f t="shared" si="17"/>
        <v>3</v>
      </c>
      <c r="AT18" s="48">
        <f t="shared" si="18"/>
        <v>0</v>
      </c>
      <c r="AU18" s="48">
        <f t="shared" si="19"/>
        <v>2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3</v>
      </c>
      <c r="BD18" s="44">
        <f t="shared" si="28"/>
        <v>1</v>
      </c>
      <c r="BE18" s="58">
        <f t="shared" si="29"/>
        <v>3</v>
      </c>
      <c r="BF18" s="58"/>
    </row>
    <row r="19" spans="2:58" s="8" customFormat="1" ht="12.75">
      <c r="B19" s="68">
        <f t="shared" si="0"/>
        <v>9</v>
      </c>
      <c r="C19" s="14" t="s">
        <v>84</v>
      </c>
      <c r="D19" s="13" t="s">
        <v>44</v>
      </c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>
        <v>3</v>
      </c>
      <c r="J19" s="56">
        <f>IF(I19=0,0,IF(I19="",0,LOOKUP(I19,Bodování!$A$2:$A$101,Bodování!$B$2:$B$101)))</f>
        <v>18</v>
      </c>
      <c r="K19" s="35">
        <v>5</v>
      </c>
      <c r="L19" s="57">
        <f>IF(K19=0,0,IF(K19="",0,LOOKUP(K19,Bodování!$A$2:$A$101,Bodování!$B$2:$B$101)))</f>
        <v>16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>
        <v>4</v>
      </c>
      <c r="R19" s="56">
        <f>IF(Q19=0,0,IF(Q19="",0,LOOKUP(Q19,Bodování!$A$2:$A$101,Bodování!$B$2:$B$101)))</f>
        <v>17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12</v>
      </c>
      <c r="AD19" s="51">
        <f t="shared" si="4"/>
        <v>51</v>
      </c>
      <c r="AE19" s="36">
        <v>9</v>
      </c>
      <c r="AF19" s="17"/>
      <c r="AG19" s="48">
        <f t="shared" si="5"/>
        <v>0</v>
      </c>
      <c r="AH19" s="48">
        <f t="shared" si="6"/>
        <v>0</v>
      </c>
      <c r="AI19" s="48">
        <f t="shared" si="7"/>
        <v>3</v>
      </c>
      <c r="AJ19" s="48">
        <f t="shared" si="8"/>
        <v>5</v>
      </c>
      <c r="AK19" s="48">
        <f t="shared" si="9"/>
        <v>0</v>
      </c>
      <c r="AL19" s="48">
        <f t="shared" si="10"/>
        <v>0</v>
      </c>
      <c r="AM19" s="48">
        <f t="shared" si="11"/>
        <v>4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5</v>
      </c>
      <c r="AR19" s="41">
        <f t="shared" si="16"/>
        <v>1</v>
      </c>
      <c r="AS19" s="48">
        <f t="shared" si="17"/>
        <v>0</v>
      </c>
      <c r="AT19" s="48">
        <f t="shared" si="18"/>
        <v>0</v>
      </c>
      <c r="AU19" s="48">
        <f t="shared" si="19"/>
        <v>3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4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4</v>
      </c>
      <c r="BD19" s="44">
        <f t="shared" si="28"/>
        <v>1</v>
      </c>
      <c r="BE19" s="58">
        <f t="shared" si="29"/>
        <v>3</v>
      </c>
      <c r="BF19" s="58"/>
    </row>
    <row r="20" spans="2:58" s="8" customFormat="1" ht="12.75">
      <c r="B20" s="68">
        <f t="shared" si="0"/>
        <v>10</v>
      </c>
      <c r="C20" s="14" t="s">
        <v>62</v>
      </c>
      <c r="D20" s="13" t="s">
        <v>90</v>
      </c>
      <c r="E20" s="32">
        <v>7</v>
      </c>
      <c r="F20" s="56">
        <f>IF(E20=0,0,IF(E20="",0,LOOKUP(E20,Bodování!$A$2:$A$101,Bodování!$B$2:$B$101)))</f>
        <v>14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>
        <v>3</v>
      </c>
      <c r="L20" s="57">
        <f>IF(K20=0,0,IF(K20="",0,LOOKUP(K20,Bodování!$A$2:$A$101,Bodování!$B$2:$B$101)))</f>
        <v>18</v>
      </c>
      <c r="M20" s="32">
        <v>4</v>
      </c>
      <c r="N20" s="56">
        <f>IF(M20=0,0,IF(M20="",0,LOOKUP(M20,Bodování!$A$2:$A$101,Bodování!$B$2:$B$101)))</f>
        <v>17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  <v>14</v>
      </c>
      <c r="AD20" s="51">
        <f t="shared" si="4"/>
        <v>49</v>
      </c>
      <c r="AE20" s="36">
        <v>10</v>
      </c>
      <c r="AF20" s="17"/>
      <c r="AG20" s="48">
        <f t="shared" si="5"/>
        <v>7</v>
      </c>
      <c r="AH20" s="48">
        <f t="shared" si="6"/>
        <v>0</v>
      </c>
      <c r="AI20" s="48">
        <f t="shared" si="7"/>
        <v>0</v>
      </c>
      <c r="AJ20" s="48">
        <f t="shared" si="8"/>
        <v>3</v>
      </c>
      <c r="AK20" s="48">
        <f t="shared" si="9"/>
        <v>4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7</v>
      </c>
      <c r="AR20" s="41">
        <f t="shared" si="16"/>
        <v>1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3</v>
      </c>
      <c r="AW20" s="48">
        <f t="shared" si="21"/>
        <v>4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4</v>
      </c>
      <c r="BD20" s="44">
        <f t="shared" si="28"/>
        <v>1</v>
      </c>
      <c r="BE20" s="58">
        <f t="shared" si="29"/>
        <v>3</v>
      </c>
      <c r="BF20" s="58"/>
    </row>
    <row r="21" spans="2:58" s="8" customFormat="1" ht="12.75">
      <c r="B21" s="68">
        <f t="shared" si="0"/>
        <v>11</v>
      </c>
      <c r="C21" s="14" t="s">
        <v>63</v>
      </c>
      <c r="D21" s="13" t="s">
        <v>88</v>
      </c>
      <c r="E21" s="32">
        <v>8</v>
      </c>
      <c r="F21" s="56">
        <f>IF(E21=0,0,IF(E21="",0,LOOKUP(E21,Bodování!$A$2:$A$101,Bodování!$B$2:$B$101)))</f>
        <v>13</v>
      </c>
      <c r="G21" s="35">
        <v>7</v>
      </c>
      <c r="H21" s="57">
        <f>IF(G21=0,0,IF(G21="",0,LOOKUP(G21,Bodování!$A$2:$A$101,Bodování!$B$2:$B$101)))</f>
        <v>14</v>
      </c>
      <c r="I21" s="32"/>
      <c r="J21" s="56">
        <f>IF(I21=0,0,IF(I21="",0,LOOKUP(I21,Bodování!$A$2:$A$101,Bodování!$B$2:$B$101)))</f>
        <v>0</v>
      </c>
      <c r="K21" s="35">
        <v>8</v>
      </c>
      <c r="L21" s="57">
        <f>IF(K21=0,0,IF(K21="",0,LOOKUP(K21,Bodování!$A$2:$A$101,Bodování!$B$2:$B$101)))</f>
        <v>13</v>
      </c>
      <c r="M21" s="32">
        <v>12</v>
      </c>
      <c r="N21" s="56">
        <f>IF(M21=0,0,IF(M21="",0,LOOKUP(M21,Bodování!$A$2:$A$101,Bodování!$B$2:$B$101)))</f>
        <v>9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  <v>35</v>
      </c>
      <c r="AD21" s="51">
        <f t="shared" si="4"/>
        <v>49</v>
      </c>
      <c r="AE21" s="36">
        <v>11</v>
      </c>
      <c r="AF21" s="17"/>
      <c r="AG21" s="48">
        <f t="shared" si="5"/>
        <v>8</v>
      </c>
      <c r="AH21" s="48">
        <f t="shared" si="6"/>
        <v>7</v>
      </c>
      <c r="AI21" s="48">
        <f t="shared" si="7"/>
        <v>0</v>
      </c>
      <c r="AJ21" s="48">
        <f t="shared" si="8"/>
        <v>8</v>
      </c>
      <c r="AK21" s="48">
        <f t="shared" si="9"/>
        <v>12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12</v>
      </c>
      <c r="AR21" s="41">
        <f t="shared" si="16"/>
        <v>1</v>
      </c>
      <c r="AS21" s="48">
        <f t="shared" si="17"/>
        <v>8</v>
      </c>
      <c r="AT21" s="48">
        <f t="shared" si="18"/>
        <v>7</v>
      </c>
      <c r="AU21" s="48">
        <f t="shared" si="19"/>
        <v>0</v>
      </c>
      <c r="AV21" s="48">
        <f t="shared" si="20"/>
        <v>8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8</v>
      </c>
      <c r="BD21" s="44">
        <f t="shared" si="28"/>
        <v>1</v>
      </c>
      <c r="BE21" s="58">
        <f t="shared" si="29"/>
        <v>4</v>
      </c>
      <c r="BF21" s="58"/>
    </row>
    <row r="22" spans="2:58" s="8" customFormat="1" ht="12.75">
      <c r="B22" s="68">
        <f t="shared" si="0"/>
        <v>12</v>
      </c>
      <c r="C22" s="14" t="s">
        <v>85</v>
      </c>
      <c r="D22" s="13" t="s">
        <v>86</v>
      </c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>
        <v>8</v>
      </c>
      <c r="J22" s="56">
        <f>IF(I22=0,0,IF(I22="",0,LOOKUP(I22,Bodování!$A$2:$A$101,Bodování!$B$2:$B$101)))</f>
        <v>13</v>
      </c>
      <c r="K22" s="35">
        <v>9</v>
      </c>
      <c r="L22" s="57">
        <f>IF(K22=0,0,IF(K22="",0,LOOKUP(K22,Bodování!$A$2:$A$101,Bodování!$B$2:$B$101)))</f>
        <v>12</v>
      </c>
      <c r="M22" s="32">
        <v>8</v>
      </c>
      <c r="N22" s="56">
        <f>IF(M22=0,0,IF(M22="",0,LOOKUP(M22,Bodování!$A$2:$A$101,Bodování!$B$2:$B$101)))</f>
        <v>13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  <v>25</v>
      </c>
      <c r="AD22" s="51">
        <f t="shared" si="4"/>
        <v>38</v>
      </c>
      <c r="AE22" s="36">
        <v>12</v>
      </c>
      <c r="AF22" s="17"/>
      <c r="AG22" s="48">
        <f t="shared" si="5"/>
        <v>0</v>
      </c>
      <c r="AH22" s="48">
        <f t="shared" si="6"/>
        <v>0</v>
      </c>
      <c r="AI22" s="48">
        <f t="shared" si="7"/>
        <v>8</v>
      </c>
      <c r="AJ22" s="48">
        <f t="shared" si="8"/>
        <v>9</v>
      </c>
      <c r="AK22" s="48">
        <f t="shared" si="9"/>
        <v>8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9</v>
      </c>
      <c r="AR22" s="41">
        <f t="shared" si="16"/>
        <v>1</v>
      </c>
      <c r="AS22" s="48">
        <f t="shared" si="17"/>
        <v>0</v>
      </c>
      <c r="AT22" s="48">
        <f t="shared" si="18"/>
        <v>0</v>
      </c>
      <c r="AU22" s="48">
        <f t="shared" si="19"/>
        <v>8</v>
      </c>
      <c r="AV22" s="48">
        <f t="shared" si="20"/>
        <v>0</v>
      </c>
      <c r="AW22" s="48">
        <f t="shared" si="21"/>
        <v>8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8</v>
      </c>
      <c r="BD22" s="44">
        <f t="shared" si="28"/>
        <v>1</v>
      </c>
      <c r="BE22" s="58">
        <f t="shared" si="29"/>
        <v>3</v>
      </c>
      <c r="BF22" s="58"/>
    </row>
    <row r="23" spans="2:58" s="8" customFormat="1" ht="12.75">
      <c r="B23" s="68">
        <f t="shared" si="0"/>
        <v>13</v>
      </c>
      <c r="C23" s="14" t="s">
        <v>102</v>
      </c>
      <c r="D23" s="13" t="s">
        <v>103</v>
      </c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>
        <v>2</v>
      </c>
      <c r="N23" s="56">
        <f>IF(M23=0,0,IF(M23="",0,LOOKUP(M23,Bodování!$A$2:$A$101,Bodování!$B$2:$B$101)))</f>
        <v>19</v>
      </c>
      <c r="O23" s="35"/>
      <c r="P23" s="57">
        <f>IF(O23=0,0,IF(O23="",0,LOOKUP(O23,Bodování!$A$2:$A$101,Bodování!$B$2:$B$101)))</f>
        <v>0</v>
      </c>
      <c r="Q23" s="32">
        <v>3</v>
      </c>
      <c r="R23" s="56">
        <f>IF(Q23=0,0,IF(Q23="",0,LOOKUP(Q23,Bodování!$A$2:$A$101,Bodování!$B$2:$B$101)))</f>
        <v>18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  <v>5</v>
      </c>
      <c r="AD23" s="51">
        <f t="shared" si="4"/>
        <v>37</v>
      </c>
      <c r="AE23" s="36">
        <v>13</v>
      </c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2</v>
      </c>
      <c r="AL23" s="48">
        <f t="shared" si="10"/>
        <v>0</v>
      </c>
      <c r="AM23" s="48">
        <f t="shared" si="11"/>
        <v>3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3</v>
      </c>
      <c r="AR23" s="41">
        <f t="shared" si="16"/>
        <v>1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2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2</v>
      </c>
      <c r="BD23" s="44">
        <f t="shared" si="28"/>
        <v>1</v>
      </c>
      <c r="BE23" s="58">
        <f t="shared" si="29"/>
        <v>2</v>
      </c>
      <c r="BF23" s="58"/>
    </row>
    <row r="24" spans="2:58" s="8" customFormat="1" ht="12.75">
      <c r="B24" s="68">
        <f t="shared" si="0"/>
        <v>14</v>
      </c>
      <c r="C24" s="14" t="s">
        <v>67</v>
      </c>
      <c r="D24" s="13" t="s">
        <v>46</v>
      </c>
      <c r="E24" s="32">
        <v>12</v>
      </c>
      <c r="F24" s="56">
        <f>IF(E24=0,0,IF(E24="",0,LOOKUP(E24,Bodování!$A$2:$A$101,Bodování!$B$2:$B$101)))</f>
        <v>9</v>
      </c>
      <c r="G24" s="35">
        <v>11</v>
      </c>
      <c r="H24" s="57">
        <f>IF(G24=0,0,IF(G24="",0,LOOKUP(G24,Bodování!$A$2:$A$101,Bodování!$B$2:$B$101)))</f>
        <v>10</v>
      </c>
      <c r="I24" s="32">
        <v>12</v>
      </c>
      <c r="J24" s="56">
        <f>IF(I24=0,0,IF(I24="",0,LOOKUP(I24,Bodování!$A$2:$A$101,Bodování!$B$2:$B$101)))</f>
        <v>9</v>
      </c>
      <c r="K24" s="35">
        <v>14</v>
      </c>
      <c r="L24" s="57">
        <f>IF(K24=0,0,IF(K24="",0,LOOKUP(K24,Bodování!$A$2:$A$101,Bodování!$B$2:$B$101)))</f>
        <v>7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  <v>49</v>
      </c>
      <c r="AD24" s="51">
        <f t="shared" si="4"/>
        <v>35</v>
      </c>
      <c r="AE24" s="36">
        <v>14</v>
      </c>
      <c r="AF24" s="17"/>
      <c r="AG24" s="48">
        <f t="shared" si="5"/>
        <v>12</v>
      </c>
      <c r="AH24" s="48">
        <f t="shared" si="6"/>
        <v>11</v>
      </c>
      <c r="AI24" s="48">
        <f t="shared" si="7"/>
        <v>12</v>
      </c>
      <c r="AJ24" s="48">
        <f t="shared" si="8"/>
        <v>14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14</v>
      </c>
      <c r="AR24" s="41">
        <f t="shared" si="16"/>
        <v>1</v>
      </c>
      <c r="AS24" s="48">
        <f t="shared" si="17"/>
        <v>12</v>
      </c>
      <c r="AT24" s="48">
        <f t="shared" si="18"/>
        <v>11</v>
      </c>
      <c r="AU24" s="48">
        <f t="shared" si="19"/>
        <v>12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12</v>
      </c>
      <c r="BD24" s="44">
        <f t="shared" si="28"/>
        <v>1</v>
      </c>
      <c r="BE24" s="58">
        <f t="shared" si="29"/>
        <v>4</v>
      </c>
      <c r="BF24" s="58"/>
    </row>
    <row r="25" spans="2:58" s="8" customFormat="1" ht="12.75">
      <c r="B25" s="68">
        <f t="shared" si="0"/>
        <v>15</v>
      </c>
      <c r="C25" s="14" t="s">
        <v>40</v>
      </c>
      <c r="D25" s="13" t="s">
        <v>77</v>
      </c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>
        <v>10</v>
      </c>
      <c r="J25" s="56">
        <f>IF(I25=0,0,IF(I25="",0,LOOKUP(I25,Bodování!$A$2:$A$101,Bodování!$B$2:$B$101)))</f>
        <v>11</v>
      </c>
      <c r="K25" s="35">
        <v>10</v>
      </c>
      <c r="L25" s="57">
        <f>IF(K25=0,0,IF(K25="",0,LOOKUP(K25,Bodování!$A$2:$A$101,Bodování!$B$2:$B$101)))</f>
        <v>11</v>
      </c>
      <c r="M25" s="32">
        <v>9</v>
      </c>
      <c r="N25" s="56">
        <f>IF(M25=0,0,IF(M25="",0,LOOKUP(M25,Bodování!$A$2:$A$101,Bodování!$B$2:$B$101)))</f>
        <v>12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  <v>29</v>
      </c>
      <c r="AD25" s="51">
        <f t="shared" si="4"/>
        <v>34</v>
      </c>
      <c r="AE25" s="36">
        <v>15</v>
      </c>
      <c r="AF25" s="17"/>
      <c r="AG25" s="48">
        <f t="shared" si="5"/>
        <v>0</v>
      </c>
      <c r="AH25" s="48">
        <f t="shared" si="6"/>
        <v>0</v>
      </c>
      <c r="AI25" s="48">
        <f t="shared" si="7"/>
        <v>10</v>
      </c>
      <c r="AJ25" s="48">
        <f t="shared" si="8"/>
        <v>10</v>
      </c>
      <c r="AK25" s="48">
        <f t="shared" si="9"/>
        <v>9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10</v>
      </c>
      <c r="AR25" s="41">
        <f t="shared" si="16"/>
        <v>2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9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9</v>
      </c>
      <c r="BD25" s="44">
        <f t="shared" si="28"/>
        <v>1</v>
      </c>
      <c r="BE25" s="58">
        <f t="shared" si="29"/>
        <v>3</v>
      </c>
      <c r="BF25" s="58"/>
    </row>
    <row r="26" spans="2:58" s="8" customFormat="1" ht="12.75">
      <c r="B26" s="68">
        <f t="shared" si="0"/>
        <v>16</v>
      </c>
      <c r="C26" s="14" t="s">
        <v>104</v>
      </c>
      <c r="D26" s="13" t="s">
        <v>105</v>
      </c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>
        <v>5</v>
      </c>
      <c r="N26" s="56">
        <f>IF(M26=0,0,IF(M26="",0,LOOKUP(M26,Bodování!$A$2:$A$101,Bodování!$B$2:$B$101)))</f>
        <v>16</v>
      </c>
      <c r="O26" s="35"/>
      <c r="P26" s="57">
        <f>IF(O26=0,0,IF(O26="",0,LOOKUP(O26,Bodování!$A$2:$A$101,Bodování!$B$2:$B$101)))</f>
        <v>0</v>
      </c>
      <c r="Q26" s="32">
        <v>9</v>
      </c>
      <c r="R26" s="56">
        <f>IF(Q26=0,0,IF(Q26="",0,LOOKUP(Q26,Bodování!$A$2:$A$101,Bodování!$B$2:$B$101)))</f>
        <v>12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  <v>14</v>
      </c>
      <c r="AD26" s="51">
        <f t="shared" si="4"/>
        <v>28</v>
      </c>
      <c r="AE26" s="36">
        <v>16</v>
      </c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5</v>
      </c>
      <c r="AL26" s="48">
        <f t="shared" si="10"/>
        <v>0</v>
      </c>
      <c r="AM26" s="48">
        <f t="shared" si="11"/>
        <v>9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9</v>
      </c>
      <c r="AR26" s="41">
        <f t="shared" si="16"/>
        <v>1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5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5</v>
      </c>
      <c r="BD26" s="44">
        <f t="shared" si="28"/>
        <v>1</v>
      </c>
      <c r="BE26" s="58">
        <f t="shared" si="29"/>
        <v>2</v>
      </c>
      <c r="BF26" s="58"/>
    </row>
    <row r="27" spans="2:58" s="8" customFormat="1" ht="12.75">
      <c r="B27" s="68">
        <f t="shared" si="0"/>
        <v>17</v>
      </c>
      <c r="C27" s="14" t="s">
        <v>72</v>
      </c>
      <c r="D27" s="13" t="s">
        <v>73</v>
      </c>
      <c r="E27" s="32"/>
      <c r="F27" s="56">
        <f>IF(E27=0,0,IF(E27="",0,LOOKUP(E27,Bodování!$A$2:$A$101,Bodování!$B$2:$B$101)))</f>
        <v>0</v>
      </c>
      <c r="G27" s="35">
        <v>9</v>
      </c>
      <c r="H27" s="57">
        <f>IF(G27=0,0,IF(G27="",0,LOOKUP(G27,Bodování!$A$2:$A$101,Bodování!$B$2:$B$101)))</f>
        <v>12</v>
      </c>
      <c r="I27" s="32">
        <v>14</v>
      </c>
      <c r="J27" s="56">
        <f>IF(I27=0,0,IF(I27="",0,LOOKUP(I27,Bodování!$A$2:$A$101,Bodování!$B$2:$B$101)))</f>
        <v>7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  <v>23</v>
      </c>
      <c r="AD27" s="51">
        <f t="shared" si="4"/>
        <v>19</v>
      </c>
      <c r="AE27" s="36">
        <v>17</v>
      </c>
      <c r="AF27" s="17"/>
      <c r="AG27" s="48">
        <f t="shared" si="5"/>
        <v>0</v>
      </c>
      <c r="AH27" s="48">
        <f t="shared" si="6"/>
        <v>9</v>
      </c>
      <c r="AI27" s="48">
        <f t="shared" si="7"/>
        <v>14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14</v>
      </c>
      <c r="AR27" s="41">
        <f t="shared" si="16"/>
        <v>1</v>
      </c>
      <c r="AS27" s="48">
        <f t="shared" si="17"/>
        <v>0</v>
      </c>
      <c r="AT27" s="48">
        <f t="shared" si="18"/>
        <v>9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9</v>
      </c>
      <c r="BD27" s="44">
        <f t="shared" si="28"/>
        <v>1</v>
      </c>
      <c r="BE27" s="58">
        <f t="shared" si="29"/>
        <v>2</v>
      </c>
      <c r="BF27" s="58"/>
    </row>
    <row r="28" spans="2:58" s="8" customFormat="1" ht="12.75">
      <c r="B28" s="68">
        <f t="shared" si="0"/>
        <v>18</v>
      </c>
      <c r="C28" s="14" t="s">
        <v>74</v>
      </c>
      <c r="D28" s="13" t="s">
        <v>46</v>
      </c>
      <c r="E28" s="32"/>
      <c r="F28" s="56">
        <f>IF(E28=0,0,IF(E28="",0,LOOKUP(E28,Bodování!$A$2:$A$101,Bodování!$B$2:$B$101)))</f>
        <v>0</v>
      </c>
      <c r="G28" s="35">
        <v>12</v>
      </c>
      <c r="H28" s="57">
        <f>IF(G28=0,0,IF(G28="",0,LOOKUP(G28,Bodování!$A$2:$A$101,Bodování!$B$2:$B$101)))</f>
        <v>9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>
        <v>12</v>
      </c>
      <c r="R28" s="56">
        <f>IF(Q28=0,0,IF(Q28="",0,LOOKUP(Q28,Bodování!$A$2:$A$101,Bodování!$B$2:$B$101)))</f>
        <v>9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  <v>24</v>
      </c>
      <c r="AD28" s="51">
        <f t="shared" si="4"/>
        <v>18</v>
      </c>
      <c r="AE28" s="36">
        <v>18</v>
      </c>
      <c r="AF28" s="17"/>
      <c r="AG28" s="48">
        <f t="shared" si="5"/>
        <v>0</v>
      </c>
      <c r="AH28" s="48">
        <f t="shared" si="6"/>
        <v>12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12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12</v>
      </c>
      <c r="AR28" s="41">
        <f t="shared" si="16"/>
        <v>2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1</v>
      </c>
      <c r="BE28" s="58">
        <f t="shared" si="29"/>
        <v>2</v>
      </c>
      <c r="BF28" s="58"/>
    </row>
    <row r="29" spans="2:58" s="8" customFormat="1" ht="12.75">
      <c r="B29" s="68">
        <f t="shared" si="0"/>
        <v>19</v>
      </c>
      <c r="C29" s="14" t="s">
        <v>111</v>
      </c>
      <c r="D29" s="13" t="s">
        <v>112</v>
      </c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/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>
        <v>8</v>
      </c>
      <c r="R29" s="56">
        <f>IF(Q29=0,0,IF(Q29="",0,LOOKUP(Q29,Bodování!$A$2:$A$101,Bodování!$B$2:$B$101)))</f>
        <v>13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  <v>8</v>
      </c>
      <c r="AD29" s="51">
        <f t="shared" si="4"/>
        <v>13</v>
      </c>
      <c r="AE29" s="36">
        <v>19</v>
      </c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8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8</v>
      </c>
      <c r="AR29" s="41">
        <f t="shared" si="16"/>
        <v>1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1</v>
      </c>
      <c r="BE29" s="58">
        <f t="shared" si="29"/>
        <v>1</v>
      </c>
      <c r="BF29" s="58"/>
    </row>
    <row r="30" spans="2:58" s="8" customFormat="1" ht="12.75">
      <c r="B30" s="68">
        <f t="shared" si="0"/>
        <v>20</v>
      </c>
      <c r="C30" s="14" t="s">
        <v>91</v>
      </c>
      <c r="D30" s="13" t="s">
        <v>106</v>
      </c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>
        <v>10</v>
      </c>
      <c r="N30" s="56">
        <f>IF(M30=0,0,IF(M30="",0,LOOKUP(M30,Bodování!$A$2:$A$101,Bodování!$B$2:$B$101)))</f>
        <v>11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  <v>10</v>
      </c>
      <c r="AD30" s="51">
        <f t="shared" si="4"/>
        <v>11</v>
      </c>
      <c r="AE30" s="36">
        <v>20</v>
      </c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10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10</v>
      </c>
      <c r="AR30" s="41">
        <f t="shared" si="16"/>
        <v>1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1</v>
      </c>
      <c r="BE30" s="58">
        <f t="shared" si="29"/>
        <v>1</v>
      </c>
      <c r="BF30" s="58"/>
    </row>
    <row r="31" spans="2:58" s="8" customFormat="1" ht="12.75">
      <c r="B31" s="68">
        <f t="shared" si="0"/>
        <v>21</v>
      </c>
      <c r="C31" s="14" t="s">
        <v>66</v>
      </c>
      <c r="D31" s="13" t="s">
        <v>56</v>
      </c>
      <c r="E31" s="32">
        <v>11</v>
      </c>
      <c r="F31" s="56">
        <f>IF(E31=0,0,IF(E31="",0,LOOKUP(E31,Bodování!$A$2:$A$101,Bodování!$B$2:$B$101)))</f>
        <v>10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  <v>11</v>
      </c>
      <c r="AD31" s="51">
        <f t="shared" si="4"/>
        <v>10</v>
      </c>
      <c r="AE31" s="36">
        <v>21</v>
      </c>
      <c r="AF31" s="17"/>
      <c r="AG31" s="48">
        <f t="shared" si="5"/>
        <v>11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11</v>
      </c>
      <c r="AR31" s="41">
        <f t="shared" si="16"/>
        <v>1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1</v>
      </c>
      <c r="BE31" s="58">
        <f t="shared" si="29"/>
        <v>1</v>
      </c>
      <c r="BF31" s="58"/>
    </row>
    <row r="32" spans="2:58" s="8" customFormat="1" ht="12.75">
      <c r="B32" s="68">
        <f t="shared" si="0"/>
        <v>22</v>
      </c>
      <c r="C32" s="14" t="s">
        <v>100</v>
      </c>
      <c r="D32" s="13" t="s">
        <v>101</v>
      </c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>
        <v>12</v>
      </c>
      <c r="L32" s="57">
        <f>IF(K32=0,0,IF(K32="",0,LOOKUP(K32,Bodování!$A$2:$A$101,Bodování!$B$2:$B$101)))</f>
        <v>9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  <v>12</v>
      </c>
      <c r="AD32" s="51">
        <f t="shared" si="4"/>
        <v>9</v>
      </c>
      <c r="AE32" s="36">
        <v>22</v>
      </c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12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12</v>
      </c>
      <c r="AR32" s="41">
        <f t="shared" si="16"/>
        <v>1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1</v>
      </c>
      <c r="BE32" s="58">
        <f t="shared" si="29"/>
        <v>1</v>
      </c>
      <c r="BF32" s="58"/>
    </row>
    <row r="33" spans="2:58" s="8" customFormat="1" ht="12.75">
      <c r="B33" s="68">
        <f t="shared" si="0"/>
        <v>23</v>
      </c>
      <c r="C33" s="14" t="s">
        <v>87</v>
      </c>
      <c r="D33" s="13" t="s">
        <v>48</v>
      </c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>
        <v>13</v>
      </c>
      <c r="J33" s="56">
        <f>IF(I33=0,0,IF(I33="",0,LOOKUP(I33,Bodování!$A$2:$A$101,Bodování!$B$2:$B$101)))</f>
        <v>8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  <v>13</v>
      </c>
      <c r="AD33" s="51">
        <f t="shared" si="4"/>
        <v>8</v>
      </c>
      <c r="AE33" s="36">
        <v>23</v>
      </c>
      <c r="AF33" s="17"/>
      <c r="AG33" s="48">
        <f t="shared" si="5"/>
        <v>0</v>
      </c>
      <c r="AH33" s="48">
        <f t="shared" si="6"/>
        <v>0</v>
      </c>
      <c r="AI33" s="48">
        <f t="shared" si="7"/>
        <v>13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13</v>
      </c>
      <c r="AR33" s="41">
        <f t="shared" si="16"/>
        <v>1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1</v>
      </c>
      <c r="BE33" s="58">
        <f t="shared" si="29"/>
        <v>1</v>
      </c>
      <c r="BF33" s="58"/>
    </row>
    <row r="34" spans="2:58" s="8" customFormat="1" ht="12.75" hidden="1">
      <c r="B34" s="68">
        <f aca="true" t="shared" si="30" ref="B34:B42">AE34</f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aca="true" t="shared" si="31" ref="Y34:Y42">IF(BE34&lt;7,0,AQ34)</f>
        <v>0</v>
      </c>
      <c r="Z34" s="49">
        <f>IF(Y34=0,0,LOOKUP(Y34,Bodování!$A$2:$A$101,Bodování!$B$2:$B$101))</f>
        <v>0</v>
      </c>
      <c r="AA34" s="49">
        <f aca="true" t="shared" si="32" ref="AA34:AA42">IF(BE34&lt;10,0,IF(AR34&gt;1,AQ34,BC34))</f>
        <v>0</v>
      </c>
      <c r="AB34" s="49">
        <f>IF(AA34=0,0,LOOKUP(AA34,Bodování!$A$2:$A$101,Bodování!$B$2:$B$101))</f>
        <v>0</v>
      </c>
      <c r="AC34" s="50">
        <f aca="true" t="shared" si="33" ref="AC34:AC42">IF(C34&gt;0,E34+G34+I34+K34+M34+O34+Q34+S34+U34+W34-Y34-AA34,"")</f>
      </c>
      <c r="AD34" s="51">
        <f aca="true" t="shared" si="34" ref="AD34:AD42">IF(C34&gt;0,F34+H34+J34+L34+N34+P34+R34+T34+V34+X34-Z34-AB34,"")</f>
      </c>
      <c r="AE34" s="36"/>
      <c r="AF34" s="17"/>
      <c r="AG34" s="48">
        <f aca="true" t="shared" si="35" ref="AG34:AG42">E34</f>
        <v>0</v>
      </c>
      <c r="AH34" s="48">
        <f aca="true" t="shared" si="36" ref="AH34:AH42">G34</f>
        <v>0</v>
      </c>
      <c r="AI34" s="48">
        <f aca="true" t="shared" si="37" ref="AI34:AI42">I34</f>
        <v>0</v>
      </c>
      <c r="AJ34" s="48">
        <f aca="true" t="shared" si="38" ref="AJ34:AJ42">K34</f>
        <v>0</v>
      </c>
      <c r="AK34" s="48">
        <f aca="true" t="shared" si="39" ref="AK34:AK42">M34</f>
        <v>0</v>
      </c>
      <c r="AL34" s="48">
        <f aca="true" t="shared" si="40" ref="AL34:AL42">O34</f>
        <v>0</v>
      </c>
      <c r="AM34" s="48">
        <f aca="true" t="shared" si="41" ref="AM34:AM42">Q34</f>
        <v>0</v>
      </c>
      <c r="AN34" s="48">
        <f aca="true" t="shared" si="42" ref="AN34:AN42">S34</f>
        <v>0</v>
      </c>
      <c r="AO34" s="48">
        <f aca="true" t="shared" si="43" ref="AO34:AO42">U34</f>
        <v>0</v>
      </c>
      <c r="AP34" s="48">
        <f aca="true" t="shared" si="44" ref="AP34:AP42">W34</f>
        <v>0</v>
      </c>
      <c r="AQ34" s="41">
        <f aca="true" t="shared" si="45" ref="AQ34:AQ42">MAX(AG34:AP34)</f>
        <v>0</v>
      </c>
      <c r="AR34" s="41">
        <f aca="true" t="shared" si="46" ref="AR34:AR42">COUNTIF(AG34:AP34,AQ34)</f>
        <v>10</v>
      </c>
      <c r="AS34" s="48">
        <f aca="true" t="shared" si="47" ref="AS34:AS42">IF(AQ34=AG34,0,AG34)</f>
        <v>0</v>
      </c>
      <c r="AT34" s="48">
        <f aca="true" t="shared" si="48" ref="AT34:AT42">IF(AQ34=AH34,0,AH34)</f>
        <v>0</v>
      </c>
      <c r="AU34" s="48">
        <f aca="true" t="shared" si="49" ref="AU34:AU42">IF(AQ34=AI34,0,AI34)</f>
        <v>0</v>
      </c>
      <c r="AV34" s="48">
        <f aca="true" t="shared" si="50" ref="AV34:AV42">IF(AQ34=AJ34,0,AJ34)</f>
        <v>0</v>
      </c>
      <c r="AW34" s="48">
        <f aca="true" t="shared" si="51" ref="AW34:AW42">IF(AQ34=AK34,0,AK34)</f>
        <v>0</v>
      </c>
      <c r="AX34" s="48">
        <f aca="true" t="shared" si="52" ref="AX34:AX42">IF(AQ34=AL34,0,AL34)</f>
        <v>0</v>
      </c>
      <c r="AY34" s="48">
        <f aca="true" t="shared" si="53" ref="AY34:AY42">IF(AQ34=AM34,0,AM34)</f>
        <v>0</v>
      </c>
      <c r="AZ34" s="48">
        <f aca="true" t="shared" si="54" ref="AZ34:AZ42">IF(AQ34=AN34,0,AN34)</f>
        <v>0</v>
      </c>
      <c r="BA34" s="48">
        <f aca="true" t="shared" si="55" ref="BA34:BA42">IF(AQ34=AO34,0,AO34)</f>
        <v>0</v>
      </c>
      <c r="BB34" s="48">
        <f aca="true" t="shared" si="56" ref="BB34:BB42">IF(AQ34=AP34,0,AP34)</f>
        <v>0</v>
      </c>
      <c r="BC34" s="41">
        <f aca="true" t="shared" si="57" ref="BC34:BC42">MAX(AS34:BB34)</f>
        <v>0</v>
      </c>
      <c r="BD34" s="44">
        <f aca="true" t="shared" si="58" ref="BD34:BD42">IF(C34="",0,1)</f>
        <v>0</v>
      </c>
      <c r="BE34" s="58">
        <f aca="true" t="shared" si="59" ref="BE34:BE42">10-(COUNTIF(AG34:AP34,0))</f>
        <v>0</v>
      </c>
      <c r="BF34" s="58"/>
    </row>
    <row r="35" spans="2:58" s="8" customFormat="1" ht="12.75" hidden="1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1"/>
        <v>0</v>
      </c>
      <c r="Z35" s="49">
        <f>IF(Y35=0,0,LOOKUP(Y35,Bodování!$A$2:$A$101,Bodování!$B$2:$B$101))</f>
        <v>0</v>
      </c>
      <c r="AA35" s="49">
        <f t="shared" si="32"/>
        <v>0</v>
      </c>
      <c r="AB35" s="49">
        <f>IF(AA35=0,0,LOOKUP(AA35,Bodování!$A$2:$A$101,Bodování!$B$2:$B$101))</f>
        <v>0</v>
      </c>
      <c r="AC35" s="50">
        <f t="shared" si="33"/>
      </c>
      <c r="AD35" s="51">
        <f t="shared" si="34"/>
      </c>
      <c r="AE35" s="36"/>
      <c r="AF35" s="17"/>
      <c r="AG35" s="48">
        <f t="shared" si="35"/>
        <v>0</v>
      </c>
      <c r="AH35" s="48">
        <f t="shared" si="36"/>
        <v>0</v>
      </c>
      <c r="AI35" s="48">
        <f t="shared" si="37"/>
        <v>0</v>
      </c>
      <c r="AJ35" s="48">
        <f t="shared" si="38"/>
        <v>0</v>
      </c>
      <c r="AK35" s="48">
        <f t="shared" si="39"/>
        <v>0</v>
      </c>
      <c r="AL35" s="48">
        <f t="shared" si="40"/>
        <v>0</v>
      </c>
      <c r="AM35" s="48">
        <f t="shared" si="41"/>
        <v>0</v>
      </c>
      <c r="AN35" s="48">
        <f t="shared" si="42"/>
        <v>0</v>
      </c>
      <c r="AO35" s="48">
        <f t="shared" si="43"/>
        <v>0</v>
      </c>
      <c r="AP35" s="48">
        <f t="shared" si="44"/>
        <v>0</v>
      </c>
      <c r="AQ35" s="41">
        <f t="shared" si="45"/>
        <v>0</v>
      </c>
      <c r="AR35" s="41">
        <f t="shared" si="46"/>
        <v>10</v>
      </c>
      <c r="AS35" s="48">
        <f t="shared" si="47"/>
        <v>0</v>
      </c>
      <c r="AT35" s="48">
        <f t="shared" si="48"/>
        <v>0</v>
      </c>
      <c r="AU35" s="48">
        <f t="shared" si="49"/>
        <v>0</v>
      </c>
      <c r="AV35" s="48">
        <f t="shared" si="50"/>
        <v>0</v>
      </c>
      <c r="AW35" s="48">
        <f t="shared" si="51"/>
        <v>0</v>
      </c>
      <c r="AX35" s="48">
        <f t="shared" si="52"/>
        <v>0</v>
      </c>
      <c r="AY35" s="48">
        <f t="shared" si="53"/>
        <v>0</v>
      </c>
      <c r="AZ35" s="48">
        <f t="shared" si="54"/>
        <v>0</v>
      </c>
      <c r="BA35" s="48">
        <f t="shared" si="55"/>
        <v>0</v>
      </c>
      <c r="BB35" s="48">
        <f t="shared" si="56"/>
        <v>0</v>
      </c>
      <c r="BC35" s="41">
        <f t="shared" si="57"/>
        <v>0</v>
      </c>
      <c r="BD35" s="44">
        <f t="shared" si="58"/>
        <v>0</v>
      </c>
      <c r="BE35" s="58">
        <f t="shared" si="59"/>
        <v>0</v>
      </c>
      <c r="BF35" s="58"/>
    </row>
    <row r="36" spans="2:58" s="8" customFormat="1" ht="12.75" hidden="1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1"/>
        <v>0</v>
      </c>
      <c r="Z36" s="49">
        <f>IF(Y36=0,0,LOOKUP(Y36,Bodování!$A$2:$A$101,Bodování!$B$2:$B$101))</f>
        <v>0</v>
      </c>
      <c r="AA36" s="49">
        <f t="shared" si="32"/>
        <v>0</v>
      </c>
      <c r="AB36" s="49">
        <f>IF(AA36=0,0,LOOKUP(AA36,Bodování!$A$2:$A$101,Bodování!$B$2:$B$101))</f>
        <v>0</v>
      </c>
      <c r="AC36" s="50">
        <f t="shared" si="33"/>
      </c>
      <c r="AD36" s="51">
        <f t="shared" si="34"/>
      </c>
      <c r="AE36" s="36"/>
      <c r="AF36" s="17"/>
      <c r="AG36" s="48">
        <f t="shared" si="35"/>
        <v>0</v>
      </c>
      <c r="AH36" s="48">
        <f t="shared" si="36"/>
        <v>0</v>
      </c>
      <c r="AI36" s="48">
        <f t="shared" si="37"/>
        <v>0</v>
      </c>
      <c r="AJ36" s="48">
        <f t="shared" si="38"/>
        <v>0</v>
      </c>
      <c r="AK36" s="48">
        <f t="shared" si="39"/>
        <v>0</v>
      </c>
      <c r="AL36" s="48">
        <f t="shared" si="40"/>
        <v>0</v>
      </c>
      <c r="AM36" s="48">
        <f t="shared" si="41"/>
        <v>0</v>
      </c>
      <c r="AN36" s="48">
        <f t="shared" si="42"/>
        <v>0</v>
      </c>
      <c r="AO36" s="48">
        <f t="shared" si="43"/>
        <v>0</v>
      </c>
      <c r="AP36" s="48">
        <f t="shared" si="44"/>
        <v>0</v>
      </c>
      <c r="AQ36" s="41">
        <f t="shared" si="45"/>
        <v>0</v>
      </c>
      <c r="AR36" s="41">
        <f t="shared" si="46"/>
        <v>10</v>
      </c>
      <c r="AS36" s="48">
        <f t="shared" si="47"/>
        <v>0</v>
      </c>
      <c r="AT36" s="48">
        <f t="shared" si="48"/>
        <v>0</v>
      </c>
      <c r="AU36" s="48">
        <f t="shared" si="49"/>
        <v>0</v>
      </c>
      <c r="AV36" s="48">
        <f t="shared" si="50"/>
        <v>0</v>
      </c>
      <c r="AW36" s="48">
        <f t="shared" si="51"/>
        <v>0</v>
      </c>
      <c r="AX36" s="48">
        <f t="shared" si="52"/>
        <v>0</v>
      </c>
      <c r="AY36" s="48">
        <f t="shared" si="53"/>
        <v>0</v>
      </c>
      <c r="AZ36" s="48">
        <f t="shared" si="54"/>
        <v>0</v>
      </c>
      <c r="BA36" s="48">
        <f t="shared" si="55"/>
        <v>0</v>
      </c>
      <c r="BB36" s="48">
        <f t="shared" si="56"/>
        <v>0</v>
      </c>
      <c r="BC36" s="41">
        <f t="shared" si="57"/>
        <v>0</v>
      </c>
      <c r="BD36" s="44">
        <f t="shared" si="58"/>
        <v>0</v>
      </c>
      <c r="BE36" s="58">
        <f t="shared" si="59"/>
        <v>0</v>
      </c>
      <c r="BF36" s="58"/>
    </row>
    <row r="37" spans="2:58" s="8" customFormat="1" ht="12.75" hidden="1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1"/>
        <v>0</v>
      </c>
      <c r="Z37" s="49">
        <f>IF(Y37=0,0,LOOKUP(Y37,Bodování!$A$2:$A$101,Bodování!$B$2:$B$101))</f>
        <v>0</v>
      </c>
      <c r="AA37" s="49">
        <f t="shared" si="32"/>
        <v>0</v>
      </c>
      <c r="AB37" s="49">
        <f>IF(AA37=0,0,LOOKUP(AA37,Bodování!$A$2:$A$101,Bodování!$B$2:$B$101))</f>
        <v>0</v>
      </c>
      <c r="AC37" s="50">
        <f t="shared" si="33"/>
      </c>
      <c r="AD37" s="51">
        <f t="shared" si="34"/>
      </c>
      <c r="AE37" s="36"/>
      <c r="AF37" s="17"/>
      <c r="AG37" s="48">
        <f t="shared" si="35"/>
        <v>0</v>
      </c>
      <c r="AH37" s="48">
        <f t="shared" si="36"/>
        <v>0</v>
      </c>
      <c r="AI37" s="48">
        <f t="shared" si="37"/>
        <v>0</v>
      </c>
      <c r="AJ37" s="48">
        <f t="shared" si="38"/>
        <v>0</v>
      </c>
      <c r="AK37" s="48">
        <f t="shared" si="39"/>
        <v>0</v>
      </c>
      <c r="AL37" s="48">
        <f t="shared" si="40"/>
        <v>0</v>
      </c>
      <c r="AM37" s="48">
        <f t="shared" si="41"/>
        <v>0</v>
      </c>
      <c r="AN37" s="48">
        <f t="shared" si="42"/>
        <v>0</v>
      </c>
      <c r="AO37" s="48">
        <f t="shared" si="43"/>
        <v>0</v>
      </c>
      <c r="AP37" s="48">
        <f t="shared" si="44"/>
        <v>0</v>
      </c>
      <c r="AQ37" s="41">
        <f t="shared" si="45"/>
        <v>0</v>
      </c>
      <c r="AR37" s="41">
        <f t="shared" si="46"/>
        <v>10</v>
      </c>
      <c r="AS37" s="48">
        <f t="shared" si="47"/>
        <v>0</v>
      </c>
      <c r="AT37" s="48">
        <f t="shared" si="48"/>
        <v>0</v>
      </c>
      <c r="AU37" s="48">
        <f t="shared" si="49"/>
        <v>0</v>
      </c>
      <c r="AV37" s="48">
        <f t="shared" si="50"/>
        <v>0</v>
      </c>
      <c r="AW37" s="48">
        <f t="shared" si="51"/>
        <v>0</v>
      </c>
      <c r="AX37" s="48">
        <f t="shared" si="52"/>
        <v>0</v>
      </c>
      <c r="AY37" s="48">
        <f t="shared" si="53"/>
        <v>0</v>
      </c>
      <c r="AZ37" s="48">
        <f t="shared" si="54"/>
        <v>0</v>
      </c>
      <c r="BA37" s="48">
        <f t="shared" si="55"/>
        <v>0</v>
      </c>
      <c r="BB37" s="48">
        <f t="shared" si="56"/>
        <v>0</v>
      </c>
      <c r="BC37" s="41">
        <f t="shared" si="57"/>
        <v>0</v>
      </c>
      <c r="BD37" s="44">
        <f t="shared" si="58"/>
        <v>0</v>
      </c>
      <c r="BE37" s="58">
        <f t="shared" si="59"/>
        <v>0</v>
      </c>
      <c r="BF37" s="58"/>
    </row>
    <row r="38" spans="2:58" s="8" customFormat="1" ht="12.75" hidden="1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1"/>
        <v>0</v>
      </c>
      <c r="Z38" s="49">
        <f>IF(Y38=0,0,LOOKUP(Y38,Bodování!$A$2:$A$101,Bodování!$B$2:$B$101))</f>
        <v>0</v>
      </c>
      <c r="AA38" s="49">
        <f t="shared" si="32"/>
        <v>0</v>
      </c>
      <c r="AB38" s="49">
        <f>IF(AA38=0,0,LOOKUP(AA38,Bodování!$A$2:$A$101,Bodování!$B$2:$B$101))</f>
        <v>0</v>
      </c>
      <c r="AC38" s="50">
        <f t="shared" si="33"/>
      </c>
      <c r="AD38" s="51">
        <f t="shared" si="34"/>
      </c>
      <c r="AE38" s="36"/>
      <c r="AF38" s="17"/>
      <c r="AG38" s="48">
        <f t="shared" si="35"/>
        <v>0</v>
      </c>
      <c r="AH38" s="48">
        <f t="shared" si="36"/>
        <v>0</v>
      </c>
      <c r="AI38" s="48">
        <f t="shared" si="37"/>
        <v>0</v>
      </c>
      <c r="AJ38" s="48">
        <f t="shared" si="38"/>
        <v>0</v>
      </c>
      <c r="AK38" s="48">
        <f t="shared" si="39"/>
        <v>0</v>
      </c>
      <c r="AL38" s="48">
        <f t="shared" si="40"/>
        <v>0</v>
      </c>
      <c r="AM38" s="48">
        <f t="shared" si="41"/>
        <v>0</v>
      </c>
      <c r="AN38" s="48">
        <f t="shared" si="42"/>
        <v>0</v>
      </c>
      <c r="AO38" s="48">
        <f t="shared" si="43"/>
        <v>0</v>
      </c>
      <c r="AP38" s="48">
        <f t="shared" si="44"/>
        <v>0</v>
      </c>
      <c r="AQ38" s="41">
        <f t="shared" si="45"/>
        <v>0</v>
      </c>
      <c r="AR38" s="41">
        <f t="shared" si="46"/>
        <v>10</v>
      </c>
      <c r="AS38" s="48">
        <f t="shared" si="47"/>
        <v>0</v>
      </c>
      <c r="AT38" s="48">
        <f t="shared" si="48"/>
        <v>0</v>
      </c>
      <c r="AU38" s="48">
        <f t="shared" si="49"/>
        <v>0</v>
      </c>
      <c r="AV38" s="48">
        <f t="shared" si="50"/>
        <v>0</v>
      </c>
      <c r="AW38" s="48">
        <f t="shared" si="51"/>
        <v>0</v>
      </c>
      <c r="AX38" s="48">
        <f t="shared" si="52"/>
        <v>0</v>
      </c>
      <c r="AY38" s="48">
        <f t="shared" si="53"/>
        <v>0</v>
      </c>
      <c r="AZ38" s="48">
        <f t="shared" si="54"/>
        <v>0</v>
      </c>
      <c r="BA38" s="48">
        <f t="shared" si="55"/>
        <v>0</v>
      </c>
      <c r="BB38" s="48">
        <f t="shared" si="56"/>
        <v>0</v>
      </c>
      <c r="BC38" s="41">
        <f t="shared" si="57"/>
        <v>0</v>
      </c>
      <c r="BD38" s="44">
        <f t="shared" si="58"/>
        <v>0</v>
      </c>
      <c r="BE38" s="58">
        <f t="shared" si="59"/>
        <v>0</v>
      </c>
      <c r="BF38" s="58"/>
    </row>
    <row r="39" spans="2:58" s="8" customFormat="1" ht="12.75" hidden="1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1"/>
        <v>0</v>
      </c>
      <c r="Z39" s="49">
        <f>IF(Y39=0,0,LOOKUP(Y39,Bodování!$A$2:$A$101,Bodování!$B$2:$B$101))</f>
        <v>0</v>
      </c>
      <c r="AA39" s="49">
        <f t="shared" si="32"/>
        <v>0</v>
      </c>
      <c r="AB39" s="49">
        <f>IF(AA39=0,0,LOOKUP(AA39,Bodování!$A$2:$A$101,Bodování!$B$2:$B$101))</f>
        <v>0</v>
      </c>
      <c r="AC39" s="50">
        <f t="shared" si="33"/>
      </c>
      <c r="AD39" s="51">
        <f t="shared" si="34"/>
      </c>
      <c r="AE39" s="36"/>
      <c r="AF39" s="17"/>
      <c r="AG39" s="48">
        <f t="shared" si="35"/>
        <v>0</v>
      </c>
      <c r="AH39" s="48">
        <f t="shared" si="36"/>
        <v>0</v>
      </c>
      <c r="AI39" s="48">
        <f t="shared" si="37"/>
        <v>0</v>
      </c>
      <c r="AJ39" s="48">
        <f t="shared" si="38"/>
        <v>0</v>
      </c>
      <c r="AK39" s="48">
        <f t="shared" si="39"/>
        <v>0</v>
      </c>
      <c r="AL39" s="48">
        <f t="shared" si="40"/>
        <v>0</v>
      </c>
      <c r="AM39" s="48">
        <f t="shared" si="41"/>
        <v>0</v>
      </c>
      <c r="AN39" s="48">
        <f t="shared" si="42"/>
        <v>0</v>
      </c>
      <c r="AO39" s="48">
        <f t="shared" si="43"/>
        <v>0</v>
      </c>
      <c r="AP39" s="48">
        <f t="shared" si="44"/>
        <v>0</v>
      </c>
      <c r="AQ39" s="41">
        <f t="shared" si="45"/>
        <v>0</v>
      </c>
      <c r="AR39" s="41">
        <f t="shared" si="46"/>
        <v>10</v>
      </c>
      <c r="AS39" s="48">
        <f t="shared" si="47"/>
        <v>0</v>
      </c>
      <c r="AT39" s="48">
        <f t="shared" si="48"/>
        <v>0</v>
      </c>
      <c r="AU39" s="48">
        <f t="shared" si="49"/>
        <v>0</v>
      </c>
      <c r="AV39" s="48">
        <f t="shared" si="50"/>
        <v>0</v>
      </c>
      <c r="AW39" s="48">
        <f t="shared" si="51"/>
        <v>0</v>
      </c>
      <c r="AX39" s="48">
        <f t="shared" si="52"/>
        <v>0</v>
      </c>
      <c r="AY39" s="48">
        <f t="shared" si="53"/>
        <v>0</v>
      </c>
      <c r="AZ39" s="48">
        <f t="shared" si="54"/>
        <v>0</v>
      </c>
      <c r="BA39" s="48">
        <f t="shared" si="55"/>
        <v>0</v>
      </c>
      <c r="BB39" s="48">
        <f t="shared" si="56"/>
        <v>0</v>
      </c>
      <c r="BC39" s="41">
        <f t="shared" si="57"/>
        <v>0</v>
      </c>
      <c r="BD39" s="44">
        <f t="shared" si="58"/>
        <v>0</v>
      </c>
      <c r="BE39" s="58">
        <f t="shared" si="59"/>
        <v>0</v>
      </c>
      <c r="BF39" s="58"/>
    </row>
    <row r="40" spans="2:58" s="8" customFormat="1" ht="12.75" hidden="1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1"/>
        <v>0</v>
      </c>
      <c r="Z40" s="49">
        <f>IF(Y40=0,0,LOOKUP(Y40,Bodování!$A$2:$A$101,Bodování!$B$2:$B$101))</f>
        <v>0</v>
      </c>
      <c r="AA40" s="49">
        <f t="shared" si="32"/>
        <v>0</v>
      </c>
      <c r="AB40" s="49">
        <f>IF(AA40=0,0,LOOKUP(AA40,Bodování!$A$2:$A$101,Bodování!$B$2:$B$101))</f>
        <v>0</v>
      </c>
      <c r="AC40" s="50">
        <f t="shared" si="33"/>
      </c>
      <c r="AD40" s="51">
        <f t="shared" si="34"/>
      </c>
      <c r="AE40" s="36"/>
      <c r="AF40" s="17"/>
      <c r="AG40" s="48">
        <f t="shared" si="35"/>
        <v>0</v>
      </c>
      <c r="AH40" s="48">
        <f t="shared" si="36"/>
        <v>0</v>
      </c>
      <c r="AI40" s="48">
        <f t="shared" si="37"/>
        <v>0</v>
      </c>
      <c r="AJ40" s="48">
        <f t="shared" si="38"/>
        <v>0</v>
      </c>
      <c r="AK40" s="48">
        <f t="shared" si="39"/>
        <v>0</v>
      </c>
      <c r="AL40" s="48">
        <f t="shared" si="40"/>
        <v>0</v>
      </c>
      <c r="AM40" s="48">
        <f t="shared" si="41"/>
        <v>0</v>
      </c>
      <c r="AN40" s="48">
        <f t="shared" si="42"/>
        <v>0</v>
      </c>
      <c r="AO40" s="48">
        <f t="shared" si="43"/>
        <v>0</v>
      </c>
      <c r="AP40" s="48">
        <f t="shared" si="44"/>
        <v>0</v>
      </c>
      <c r="AQ40" s="41">
        <f t="shared" si="45"/>
        <v>0</v>
      </c>
      <c r="AR40" s="41">
        <f t="shared" si="46"/>
        <v>10</v>
      </c>
      <c r="AS40" s="48">
        <f t="shared" si="47"/>
        <v>0</v>
      </c>
      <c r="AT40" s="48">
        <f t="shared" si="48"/>
        <v>0</v>
      </c>
      <c r="AU40" s="48">
        <f t="shared" si="49"/>
        <v>0</v>
      </c>
      <c r="AV40" s="48">
        <f t="shared" si="50"/>
        <v>0</v>
      </c>
      <c r="AW40" s="48">
        <f t="shared" si="51"/>
        <v>0</v>
      </c>
      <c r="AX40" s="48">
        <f t="shared" si="52"/>
        <v>0</v>
      </c>
      <c r="AY40" s="48">
        <f t="shared" si="53"/>
        <v>0</v>
      </c>
      <c r="AZ40" s="48">
        <f t="shared" si="54"/>
        <v>0</v>
      </c>
      <c r="BA40" s="48">
        <f t="shared" si="55"/>
        <v>0</v>
      </c>
      <c r="BB40" s="48">
        <f t="shared" si="56"/>
        <v>0</v>
      </c>
      <c r="BC40" s="41">
        <f t="shared" si="57"/>
        <v>0</v>
      </c>
      <c r="BD40" s="44">
        <f t="shared" si="58"/>
        <v>0</v>
      </c>
      <c r="BE40" s="58">
        <f t="shared" si="59"/>
        <v>0</v>
      </c>
      <c r="BF40" s="58"/>
    </row>
    <row r="41" spans="2:58" s="8" customFormat="1" ht="12.75" hidden="1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1"/>
        <v>0</v>
      </c>
      <c r="Z41" s="49">
        <f>IF(Y41=0,0,LOOKUP(Y41,Bodování!$A$2:$A$101,Bodování!$B$2:$B$101))</f>
        <v>0</v>
      </c>
      <c r="AA41" s="49">
        <f t="shared" si="32"/>
        <v>0</v>
      </c>
      <c r="AB41" s="49">
        <f>IF(AA41=0,0,LOOKUP(AA41,Bodování!$A$2:$A$101,Bodování!$B$2:$B$101))</f>
        <v>0</v>
      </c>
      <c r="AC41" s="50">
        <f t="shared" si="33"/>
      </c>
      <c r="AD41" s="51">
        <f t="shared" si="34"/>
      </c>
      <c r="AE41" s="36"/>
      <c r="AF41" s="17"/>
      <c r="AG41" s="48">
        <f t="shared" si="35"/>
        <v>0</v>
      </c>
      <c r="AH41" s="48">
        <f t="shared" si="36"/>
        <v>0</v>
      </c>
      <c r="AI41" s="48">
        <f t="shared" si="37"/>
        <v>0</v>
      </c>
      <c r="AJ41" s="48">
        <f t="shared" si="38"/>
        <v>0</v>
      </c>
      <c r="AK41" s="48">
        <f t="shared" si="39"/>
        <v>0</v>
      </c>
      <c r="AL41" s="48">
        <f t="shared" si="40"/>
        <v>0</v>
      </c>
      <c r="AM41" s="48">
        <f t="shared" si="41"/>
        <v>0</v>
      </c>
      <c r="AN41" s="48">
        <f t="shared" si="42"/>
        <v>0</v>
      </c>
      <c r="AO41" s="48">
        <f t="shared" si="43"/>
        <v>0</v>
      </c>
      <c r="AP41" s="48">
        <f t="shared" si="44"/>
        <v>0</v>
      </c>
      <c r="AQ41" s="41">
        <f t="shared" si="45"/>
        <v>0</v>
      </c>
      <c r="AR41" s="41">
        <f t="shared" si="46"/>
        <v>10</v>
      </c>
      <c r="AS41" s="48">
        <f t="shared" si="47"/>
        <v>0</v>
      </c>
      <c r="AT41" s="48">
        <f t="shared" si="48"/>
        <v>0</v>
      </c>
      <c r="AU41" s="48">
        <f t="shared" si="49"/>
        <v>0</v>
      </c>
      <c r="AV41" s="48">
        <f t="shared" si="50"/>
        <v>0</v>
      </c>
      <c r="AW41" s="48">
        <f t="shared" si="51"/>
        <v>0</v>
      </c>
      <c r="AX41" s="48">
        <f t="shared" si="52"/>
        <v>0</v>
      </c>
      <c r="AY41" s="48">
        <f t="shared" si="53"/>
        <v>0</v>
      </c>
      <c r="AZ41" s="48">
        <f t="shared" si="54"/>
        <v>0</v>
      </c>
      <c r="BA41" s="48">
        <f t="shared" si="55"/>
        <v>0</v>
      </c>
      <c r="BB41" s="48">
        <f t="shared" si="56"/>
        <v>0</v>
      </c>
      <c r="BC41" s="41">
        <f t="shared" si="57"/>
        <v>0</v>
      </c>
      <c r="BD41" s="44">
        <f t="shared" si="58"/>
        <v>0</v>
      </c>
      <c r="BE41" s="58">
        <f t="shared" si="59"/>
        <v>0</v>
      </c>
      <c r="BF41" s="58"/>
    </row>
    <row r="42" spans="2:58" s="8" customFormat="1" ht="12.75" hidden="1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1"/>
        <v>0</v>
      </c>
      <c r="Z42" s="49">
        <f>IF(Y42=0,0,LOOKUP(Y42,Bodování!$A$2:$A$101,Bodování!$B$2:$B$101))</f>
        <v>0</v>
      </c>
      <c r="AA42" s="49">
        <f t="shared" si="32"/>
        <v>0</v>
      </c>
      <c r="AB42" s="49">
        <f>IF(AA42=0,0,LOOKUP(AA42,Bodování!$A$2:$A$101,Bodování!$B$2:$B$101))</f>
        <v>0</v>
      </c>
      <c r="AC42" s="50">
        <f t="shared" si="33"/>
      </c>
      <c r="AD42" s="51">
        <f t="shared" si="34"/>
      </c>
      <c r="AE42" s="36"/>
      <c r="AF42" s="17"/>
      <c r="AG42" s="48">
        <f t="shared" si="35"/>
        <v>0</v>
      </c>
      <c r="AH42" s="48">
        <f t="shared" si="36"/>
        <v>0</v>
      </c>
      <c r="AI42" s="48">
        <f t="shared" si="37"/>
        <v>0</v>
      </c>
      <c r="AJ42" s="48">
        <f t="shared" si="38"/>
        <v>0</v>
      </c>
      <c r="AK42" s="48">
        <f t="shared" si="39"/>
        <v>0</v>
      </c>
      <c r="AL42" s="48">
        <f t="shared" si="40"/>
        <v>0</v>
      </c>
      <c r="AM42" s="48">
        <f t="shared" si="41"/>
        <v>0</v>
      </c>
      <c r="AN42" s="48">
        <f t="shared" si="42"/>
        <v>0</v>
      </c>
      <c r="AO42" s="48">
        <f t="shared" si="43"/>
        <v>0</v>
      </c>
      <c r="AP42" s="48">
        <f t="shared" si="44"/>
        <v>0</v>
      </c>
      <c r="AQ42" s="41">
        <f t="shared" si="45"/>
        <v>0</v>
      </c>
      <c r="AR42" s="41">
        <f t="shared" si="46"/>
        <v>10</v>
      </c>
      <c r="AS42" s="48">
        <f t="shared" si="47"/>
        <v>0</v>
      </c>
      <c r="AT42" s="48">
        <f t="shared" si="48"/>
        <v>0</v>
      </c>
      <c r="AU42" s="48">
        <f t="shared" si="49"/>
        <v>0</v>
      </c>
      <c r="AV42" s="48">
        <f t="shared" si="50"/>
        <v>0</v>
      </c>
      <c r="AW42" s="48">
        <f t="shared" si="51"/>
        <v>0</v>
      </c>
      <c r="AX42" s="48">
        <f t="shared" si="52"/>
        <v>0</v>
      </c>
      <c r="AY42" s="48">
        <f t="shared" si="53"/>
        <v>0</v>
      </c>
      <c r="AZ42" s="48">
        <f t="shared" si="54"/>
        <v>0</v>
      </c>
      <c r="BA42" s="48">
        <f t="shared" si="55"/>
        <v>0</v>
      </c>
      <c r="BB42" s="48">
        <f t="shared" si="56"/>
        <v>0</v>
      </c>
      <c r="BC42" s="41">
        <f t="shared" si="57"/>
        <v>0</v>
      </c>
      <c r="BD42" s="44">
        <f t="shared" si="58"/>
        <v>0</v>
      </c>
      <c r="BE42" s="58">
        <f t="shared" si="59"/>
        <v>0</v>
      </c>
      <c r="BF42" s="58"/>
    </row>
    <row r="43" spans="2:58" s="8" customFormat="1" ht="12.75" hidden="1">
      <c r="B43" s="68">
        <f aca="true" t="shared" si="6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1" ref="Y43:Y60">IF(BE43&lt;7,0,AQ43)</f>
        <v>0</v>
      </c>
      <c r="Z43" s="49">
        <f>IF(Y43=0,0,LOOKUP(Y43,Bodování!$A$2:$A$101,Bodování!$B$2:$B$101))</f>
        <v>0</v>
      </c>
      <c r="AA43" s="49">
        <f aca="true" t="shared" si="6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3" ref="AC43:AC60">IF(C43&gt;0,E43+G43+I43+K43+M43+O43+Q43+S43+U43+W43-Y43-AA43,"")</f>
      </c>
      <c r="AD43" s="51">
        <f aca="true" t="shared" si="64" ref="AD43:AD60">IF(C43&gt;0,F43+H43+J43+L43+N43+P43+R43+T43+V43+X43-Z43-AB43,"")</f>
      </c>
      <c r="AE43" s="36"/>
      <c r="AF43" s="17"/>
      <c r="AG43" s="48">
        <f aca="true" t="shared" si="65" ref="AG43:AG60">E43</f>
        <v>0</v>
      </c>
      <c r="AH43" s="48">
        <f aca="true" t="shared" si="66" ref="AH43:AH60">G43</f>
        <v>0</v>
      </c>
      <c r="AI43" s="48">
        <f aca="true" t="shared" si="67" ref="AI43:AI60">I43</f>
        <v>0</v>
      </c>
      <c r="AJ43" s="48">
        <f aca="true" t="shared" si="68" ref="AJ43:AJ60">K43</f>
        <v>0</v>
      </c>
      <c r="AK43" s="48">
        <f aca="true" t="shared" si="69" ref="AK43:AK60">M43</f>
        <v>0</v>
      </c>
      <c r="AL43" s="48">
        <f aca="true" t="shared" si="70" ref="AL43:AL60">O43</f>
        <v>0</v>
      </c>
      <c r="AM43" s="48">
        <f aca="true" t="shared" si="71" ref="AM43:AM60">Q43</f>
        <v>0</v>
      </c>
      <c r="AN43" s="48">
        <f aca="true" t="shared" si="72" ref="AN43:AN60">S43</f>
        <v>0</v>
      </c>
      <c r="AO43" s="48">
        <f aca="true" t="shared" si="73" ref="AO43:AO60">U43</f>
        <v>0</v>
      </c>
      <c r="AP43" s="48">
        <f aca="true" t="shared" si="74" ref="AP43:AP60">W43</f>
        <v>0</v>
      </c>
      <c r="AQ43" s="41">
        <f aca="true" t="shared" si="75" ref="AQ43:AQ60">MAX(AG43:AP43)</f>
        <v>0</v>
      </c>
      <c r="AR43" s="41">
        <f aca="true" t="shared" si="76" ref="AR43:AR60">COUNTIF(AG43:AP43,AQ43)</f>
        <v>10</v>
      </c>
      <c r="AS43" s="48">
        <f aca="true" t="shared" si="77" ref="AS43:AS60">IF(AQ43=AG43,0,AG43)</f>
        <v>0</v>
      </c>
      <c r="AT43" s="48">
        <f aca="true" t="shared" si="78" ref="AT43:AT60">IF(AQ43=AH43,0,AH43)</f>
        <v>0</v>
      </c>
      <c r="AU43" s="48">
        <f aca="true" t="shared" si="79" ref="AU43:AU60">IF(AQ43=AI43,0,AI43)</f>
        <v>0</v>
      </c>
      <c r="AV43" s="48">
        <f aca="true" t="shared" si="80" ref="AV43:AV60">IF(AQ43=AJ43,0,AJ43)</f>
        <v>0</v>
      </c>
      <c r="AW43" s="48">
        <f aca="true" t="shared" si="81" ref="AW43:AW60">IF(AQ43=AK43,0,AK43)</f>
        <v>0</v>
      </c>
      <c r="AX43" s="48">
        <f aca="true" t="shared" si="82" ref="AX43:AX60">IF(AQ43=AL43,0,AL43)</f>
        <v>0</v>
      </c>
      <c r="AY43" s="48">
        <f aca="true" t="shared" si="83" ref="AY43:AY60">IF(AQ43=AM43,0,AM43)</f>
        <v>0</v>
      </c>
      <c r="AZ43" s="48">
        <f aca="true" t="shared" si="84" ref="AZ43:AZ60">IF(AQ43=AN43,0,AN43)</f>
        <v>0</v>
      </c>
      <c r="BA43" s="48">
        <f aca="true" t="shared" si="85" ref="BA43:BA60">IF(AQ43=AO43,0,AO43)</f>
        <v>0</v>
      </c>
      <c r="BB43" s="48">
        <f aca="true" t="shared" si="86" ref="BB43:BB60">IF(AQ43=AP43,0,AP43)</f>
        <v>0</v>
      </c>
      <c r="BC43" s="41">
        <f aca="true" t="shared" si="87" ref="BC43:BC60">MAX(AS43:BB43)</f>
        <v>0</v>
      </c>
      <c r="BD43" s="44">
        <f aca="true" t="shared" si="88" ref="BD43:BD60">IF(C43="",0,1)</f>
        <v>0</v>
      </c>
      <c r="BE43" s="58">
        <f aca="true" t="shared" si="89" ref="BE43:BE60">10-(COUNTIF(AG43:AP43,0))</f>
        <v>0</v>
      </c>
      <c r="BF43" s="58"/>
    </row>
    <row r="44" spans="2:58" s="8" customFormat="1" ht="12.75" hidden="1">
      <c r="B44" s="68">
        <f t="shared" si="6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1"/>
        <v>0</v>
      </c>
      <c r="Z44" s="49">
        <f>IF(Y44=0,0,LOOKUP(Y44,Bodování!$A$2:$A$101,Bodování!$B$2:$B$101))</f>
        <v>0</v>
      </c>
      <c r="AA44" s="49">
        <f t="shared" si="62"/>
        <v>0</v>
      </c>
      <c r="AB44" s="49">
        <f>IF(AA44=0,0,LOOKUP(AA44,Bodování!$A$2:$A$101,Bodování!$B$2:$B$101))</f>
        <v>0</v>
      </c>
      <c r="AC44" s="50">
        <f t="shared" si="63"/>
      </c>
      <c r="AD44" s="51">
        <f t="shared" si="64"/>
      </c>
      <c r="AE44" s="36"/>
      <c r="AF44" s="17"/>
      <c r="AG44" s="48">
        <f t="shared" si="65"/>
        <v>0</v>
      </c>
      <c r="AH44" s="48">
        <f t="shared" si="66"/>
        <v>0</v>
      </c>
      <c r="AI44" s="48">
        <f t="shared" si="67"/>
        <v>0</v>
      </c>
      <c r="AJ44" s="48">
        <f t="shared" si="68"/>
        <v>0</v>
      </c>
      <c r="AK44" s="48">
        <f t="shared" si="69"/>
        <v>0</v>
      </c>
      <c r="AL44" s="48">
        <f t="shared" si="70"/>
        <v>0</v>
      </c>
      <c r="AM44" s="48">
        <f t="shared" si="71"/>
        <v>0</v>
      </c>
      <c r="AN44" s="48">
        <f t="shared" si="72"/>
        <v>0</v>
      </c>
      <c r="AO44" s="48">
        <f t="shared" si="73"/>
        <v>0</v>
      </c>
      <c r="AP44" s="48">
        <f t="shared" si="74"/>
        <v>0</v>
      </c>
      <c r="AQ44" s="41">
        <f t="shared" si="75"/>
        <v>0</v>
      </c>
      <c r="AR44" s="41">
        <f t="shared" si="76"/>
        <v>10</v>
      </c>
      <c r="AS44" s="48">
        <f t="shared" si="77"/>
        <v>0</v>
      </c>
      <c r="AT44" s="48">
        <f t="shared" si="78"/>
        <v>0</v>
      </c>
      <c r="AU44" s="48">
        <f t="shared" si="79"/>
        <v>0</v>
      </c>
      <c r="AV44" s="48">
        <f t="shared" si="80"/>
        <v>0</v>
      </c>
      <c r="AW44" s="48">
        <f t="shared" si="81"/>
        <v>0</v>
      </c>
      <c r="AX44" s="48">
        <f t="shared" si="82"/>
        <v>0</v>
      </c>
      <c r="AY44" s="48">
        <f t="shared" si="83"/>
        <v>0</v>
      </c>
      <c r="AZ44" s="48">
        <f t="shared" si="84"/>
        <v>0</v>
      </c>
      <c r="BA44" s="48">
        <f t="shared" si="85"/>
        <v>0</v>
      </c>
      <c r="BB44" s="48">
        <f t="shared" si="86"/>
        <v>0</v>
      </c>
      <c r="BC44" s="41">
        <f t="shared" si="87"/>
        <v>0</v>
      </c>
      <c r="BD44" s="44">
        <f t="shared" si="88"/>
        <v>0</v>
      </c>
      <c r="BE44" s="58">
        <f t="shared" si="89"/>
        <v>0</v>
      </c>
      <c r="BF44" s="58"/>
    </row>
    <row r="45" spans="2:58" s="8" customFormat="1" ht="12.75" hidden="1">
      <c r="B45" s="68">
        <f t="shared" si="6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1"/>
        <v>0</v>
      </c>
      <c r="Z45" s="49">
        <f>IF(Y45=0,0,LOOKUP(Y45,Bodování!$A$2:$A$101,Bodování!$B$2:$B$101))</f>
        <v>0</v>
      </c>
      <c r="AA45" s="49">
        <f t="shared" si="62"/>
        <v>0</v>
      </c>
      <c r="AB45" s="49">
        <f>IF(AA45=0,0,LOOKUP(AA45,Bodování!$A$2:$A$101,Bodování!$B$2:$B$101))</f>
        <v>0</v>
      </c>
      <c r="AC45" s="50">
        <f t="shared" si="63"/>
      </c>
      <c r="AD45" s="51">
        <f t="shared" si="64"/>
      </c>
      <c r="AE45" s="36"/>
      <c r="AF45" s="17"/>
      <c r="AG45" s="48">
        <f t="shared" si="65"/>
        <v>0</v>
      </c>
      <c r="AH45" s="48">
        <f t="shared" si="66"/>
        <v>0</v>
      </c>
      <c r="AI45" s="48">
        <f t="shared" si="67"/>
        <v>0</v>
      </c>
      <c r="AJ45" s="48">
        <f t="shared" si="68"/>
        <v>0</v>
      </c>
      <c r="AK45" s="48">
        <f t="shared" si="69"/>
        <v>0</v>
      </c>
      <c r="AL45" s="48">
        <f t="shared" si="70"/>
        <v>0</v>
      </c>
      <c r="AM45" s="48">
        <f t="shared" si="71"/>
        <v>0</v>
      </c>
      <c r="AN45" s="48">
        <f t="shared" si="72"/>
        <v>0</v>
      </c>
      <c r="AO45" s="48">
        <f t="shared" si="73"/>
        <v>0</v>
      </c>
      <c r="AP45" s="48">
        <f t="shared" si="74"/>
        <v>0</v>
      </c>
      <c r="AQ45" s="41">
        <f t="shared" si="75"/>
        <v>0</v>
      </c>
      <c r="AR45" s="41">
        <f t="shared" si="76"/>
        <v>10</v>
      </c>
      <c r="AS45" s="48">
        <f t="shared" si="77"/>
        <v>0</v>
      </c>
      <c r="AT45" s="48">
        <f t="shared" si="78"/>
        <v>0</v>
      </c>
      <c r="AU45" s="48">
        <f t="shared" si="79"/>
        <v>0</v>
      </c>
      <c r="AV45" s="48">
        <f t="shared" si="80"/>
        <v>0</v>
      </c>
      <c r="AW45" s="48">
        <f t="shared" si="81"/>
        <v>0</v>
      </c>
      <c r="AX45" s="48">
        <f t="shared" si="82"/>
        <v>0</v>
      </c>
      <c r="AY45" s="48">
        <f t="shared" si="83"/>
        <v>0</v>
      </c>
      <c r="AZ45" s="48">
        <f t="shared" si="84"/>
        <v>0</v>
      </c>
      <c r="BA45" s="48">
        <f t="shared" si="85"/>
        <v>0</v>
      </c>
      <c r="BB45" s="48">
        <f t="shared" si="86"/>
        <v>0</v>
      </c>
      <c r="BC45" s="41">
        <f t="shared" si="87"/>
        <v>0</v>
      </c>
      <c r="BD45" s="44">
        <f t="shared" si="88"/>
        <v>0</v>
      </c>
      <c r="BE45" s="58">
        <f t="shared" si="89"/>
        <v>0</v>
      </c>
      <c r="BF45" s="58"/>
    </row>
    <row r="46" spans="2:58" s="8" customFormat="1" ht="12.75" hidden="1">
      <c r="B46" s="68">
        <f t="shared" si="6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1"/>
        <v>0</v>
      </c>
      <c r="Z46" s="49">
        <f>IF(Y46=0,0,LOOKUP(Y46,Bodování!$A$2:$A$101,Bodování!$B$2:$B$101))</f>
        <v>0</v>
      </c>
      <c r="AA46" s="49">
        <f t="shared" si="62"/>
        <v>0</v>
      </c>
      <c r="AB46" s="49">
        <f>IF(AA46=0,0,LOOKUP(AA46,Bodování!$A$2:$A$101,Bodování!$B$2:$B$101))</f>
        <v>0</v>
      </c>
      <c r="AC46" s="50">
        <f t="shared" si="63"/>
      </c>
      <c r="AD46" s="51">
        <f t="shared" si="64"/>
      </c>
      <c r="AE46" s="36"/>
      <c r="AF46" s="17"/>
      <c r="AG46" s="48">
        <f t="shared" si="65"/>
        <v>0</v>
      </c>
      <c r="AH46" s="48">
        <f t="shared" si="66"/>
        <v>0</v>
      </c>
      <c r="AI46" s="48">
        <f t="shared" si="67"/>
        <v>0</v>
      </c>
      <c r="AJ46" s="48">
        <f t="shared" si="68"/>
        <v>0</v>
      </c>
      <c r="AK46" s="48">
        <f t="shared" si="69"/>
        <v>0</v>
      </c>
      <c r="AL46" s="48">
        <f t="shared" si="70"/>
        <v>0</v>
      </c>
      <c r="AM46" s="48">
        <f t="shared" si="71"/>
        <v>0</v>
      </c>
      <c r="AN46" s="48">
        <f t="shared" si="72"/>
        <v>0</v>
      </c>
      <c r="AO46" s="48">
        <f t="shared" si="73"/>
        <v>0</v>
      </c>
      <c r="AP46" s="48">
        <f t="shared" si="74"/>
        <v>0</v>
      </c>
      <c r="AQ46" s="41">
        <f t="shared" si="75"/>
        <v>0</v>
      </c>
      <c r="AR46" s="41">
        <f t="shared" si="76"/>
        <v>10</v>
      </c>
      <c r="AS46" s="48">
        <f t="shared" si="77"/>
        <v>0</v>
      </c>
      <c r="AT46" s="48">
        <f t="shared" si="78"/>
        <v>0</v>
      </c>
      <c r="AU46" s="48">
        <f t="shared" si="79"/>
        <v>0</v>
      </c>
      <c r="AV46" s="48">
        <f t="shared" si="80"/>
        <v>0</v>
      </c>
      <c r="AW46" s="48">
        <f t="shared" si="81"/>
        <v>0</v>
      </c>
      <c r="AX46" s="48">
        <f t="shared" si="82"/>
        <v>0</v>
      </c>
      <c r="AY46" s="48">
        <f t="shared" si="83"/>
        <v>0</v>
      </c>
      <c r="AZ46" s="48">
        <f t="shared" si="84"/>
        <v>0</v>
      </c>
      <c r="BA46" s="48">
        <f t="shared" si="85"/>
        <v>0</v>
      </c>
      <c r="BB46" s="48">
        <f t="shared" si="86"/>
        <v>0</v>
      </c>
      <c r="BC46" s="41">
        <f t="shared" si="87"/>
        <v>0</v>
      </c>
      <c r="BD46" s="44">
        <f t="shared" si="88"/>
        <v>0</v>
      </c>
      <c r="BE46" s="58">
        <f t="shared" si="89"/>
        <v>0</v>
      </c>
      <c r="BF46" s="58"/>
    </row>
    <row r="47" spans="2:58" s="8" customFormat="1" ht="12.75" hidden="1">
      <c r="B47" s="68">
        <f t="shared" si="6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1"/>
        <v>0</v>
      </c>
      <c r="Z47" s="49">
        <f>IF(Y47=0,0,LOOKUP(Y47,Bodování!$A$2:$A$101,Bodování!$B$2:$B$101))</f>
        <v>0</v>
      </c>
      <c r="AA47" s="49">
        <f t="shared" si="62"/>
        <v>0</v>
      </c>
      <c r="AB47" s="49">
        <f>IF(AA47=0,0,LOOKUP(AA47,Bodování!$A$2:$A$101,Bodování!$B$2:$B$101))</f>
        <v>0</v>
      </c>
      <c r="AC47" s="50">
        <f t="shared" si="63"/>
      </c>
      <c r="AD47" s="51">
        <f t="shared" si="64"/>
      </c>
      <c r="AE47" s="36"/>
      <c r="AF47" s="17"/>
      <c r="AG47" s="48">
        <f t="shared" si="65"/>
        <v>0</v>
      </c>
      <c r="AH47" s="48">
        <f t="shared" si="66"/>
        <v>0</v>
      </c>
      <c r="AI47" s="48">
        <f t="shared" si="67"/>
        <v>0</v>
      </c>
      <c r="AJ47" s="48">
        <f t="shared" si="68"/>
        <v>0</v>
      </c>
      <c r="AK47" s="48">
        <f t="shared" si="69"/>
        <v>0</v>
      </c>
      <c r="AL47" s="48">
        <f t="shared" si="70"/>
        <v>0</v>
      </c>
      <c r="AM47" s="48">
        <f t="shared" si="71"/>
        <v>0</v>
      </c>
      <c r="AN47" s="48">
        <f t="shared" si="72"/>
        <v>0</v>
      </c>
      <c r="AO47" s="48">
        <f t="shared" si="73"/>
        <v>0</v>
      </c>
      <c r="AP47" s="48">
        <f t="shared" si="74"/>
        <v>0</v>
      </c>
      <c r="AQ47" s="41">
        <f t="shared" si="75"/>
        <v>0</v>
      </c>
      <c r="AR47" s="41">
        <f t="shared" si="76"/>
        <v>10</v>
      </c>
      <c r="AS47" s="48">
        <f t="shared" si="77"/>
        <v>0</v>
      </c>
      <c r="AT47" s="48">
        <f t="shared" si="78"/>
        <v>0</v>
      </c>
      <c r="AU47" s="48">
        <f t="shared" si="79"/>
        <v>0</v>
      </c>
      <c r="AV47" s="48">
        <f t="shared" si="80"/>
        <v>0</v>
      </c>
      <c r="AW47" s="48">
        <f t="shared" si="81"/>
        <v>0</v>
      </c>
      <c r="AX47" s="48">
        <f t="shared" si="82"/>
        <v>0</v>
      </c>
      <c r="AY47" s="48">
        <f t="shared" si="83"/>
        <v>0</v>
      </c>
      <c r="AZ47" s="48">
        <f t="shared" si="84"/>
        <v>0</v>
      </c>
      <c r="BA47" s="48">
        <f t="shared" si="85"/>
        <v>0</v>
      </c>
      <c r="BB47" s="48">
        <f t="shared" si="86"/>
        <v>0</v>
      </c>
      <c r="BC47" s="41">
        <f t="shared" si="87"/>
        <v>0</v>
      </c>
      <c r="BD47" s="44">
        <f t="shared" si="88"/>
        <v>0</v>
      </c>
      <c r="BE47" s="58">
        <f t="shared" si="89"/>
        <v>0</v>
      </c>
      <c r="BF47" s="58"/>
    </row>
    <row r="48" spans="2:58" s="8" customFormat="1" ht="12.75" hidden="1">
      <c r="B48" s="68">
        <f t="shared" si="6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1"/>
        <v>0</v>
      </c>
      <c r="Z48" s="49">
        <f>IF(Y48=0,0,LOOKUP(Y48,Bodování!$A$2:$A$101,Bodování!$B$2:$B$101))</f>
        <v>0</v>
      </c>
      <c r="AA48" s="49">
        <f t="shared" si="62"/>
        <v>0</v>
      </c>
      <c r="AB48" s="49">
        <f>IF(AA48=0,0,LOOKUP(AA48,Bodování!$A$2:$A$101,Bodování!$B$2:$B$101))</f>
        <v>0</v>
      </c>
      <c r="AC48" s="50">
        <f t="shared" si="63"/>
      </c>
      <c r="AD48" s="51">
        <f t="shared" si="64"/>
      </c>
      <c r="AE48" s="36"/>
      <c r="AF48" s="17"/>
      <c r="AG48" s="48">
        <f t="shared" si="65"/>
        <v>0</v>
      </c>
      <c r="AH48" s="48">
        <f t="shared" si="66"/>
        <v>0</v>
      </c>
      <c r="AI48" s="48">
        <f t="shared" si="67"/>
        <v>0</v>
      </c>
      <c r="AJ48" s="48">
        <f t="shared" si="68"/>
        <v>0</v>
      </c>
      <c r="AK48" s="48">
        <f t="shared" si="69"/>
        <v>0</v>
      </c>
      <c r="AL48" s="48">
        <f t="shared" si="70"/>
        <v>0</v>
      </c>
      <c r="AM48" s="48">
        <f t="shared" si="71"/>
        <v>0</v>
      </c>
      <c r="AN48" s="48">
        <f t="shared" si="72"/>
        <v>0</v>
      </c>
      <c r="AO48" s="48">
        <f t="shared" si="73"/>
        <v>0</v>
      </c>
      <c r="AP48" s="48">
        <f t="shared" si="74"/>
        <v>0</v>
      </c>
      <c r="AQ48" s="41">
        <f t="shared" si="75"/>
        <v>0</v>
      </c>
      <c r="AR48" s="41">
        <f t="shared" si="76"/>
        <v>10</v>
      </c>
      <c r="AS48" s="48">
        <f t="shared" si="77"/>
        <v>0</v>
      </c>
      <c r="AT48" s="48">
        <f t="shared" si="78"/>
        <v>0</v>
      </c>
      <c r="AU48" s="48">
        <f t="shared" si="79"/>
        <v>0</v>
      </c>
      <c r="AV48" s="48">
        <f t="shared" si="80"/>
        <v>0</v>
      </c>
      <c r="AW48" s="48">
        <f t="shared" si="81"/>
        <v>0</v>
      </c>
      <c r="AX48" s="48">
        <f t="shared" si="82"/>
        <v>0</v>
      </c>
      <c r="AY48" s="48">
        <f t="shared" si="83"/>
        <v>0</v>
      </c>
      <c r="AZ48" s="48">
        <f t="shared" si="84"/>
        <v>0</v>
      </c>
      <c r="BA48" s="48">
        <f t="shared" si="85"/>
        <v>0</v>
      </c>
      <c r="BB48" s="48">
        <f t="shared" si="86"/>
        <v>0</v>
      </c>
      <c r="BC48" s="41">
        <f t="shared" si="87"/>
        <v>0</v>
      </c>
      <c r="BD48" s="44">
        <f t="shared" si="88"/>
        <v>0</v>
      </c>
      <c r="BE48" s="58">
        <f t="shared" si="89"/>
        <v>0</v>
      </c>
      <c r="BF48" s="58"/>
    </row>
    <row r="49" spans="2:58" s="8" customFormat="1" ht="12.75" hidden="1">
      <c r="B49" s="68">
        <f t="shared" si="6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1"/>
        <v>0</v>
      </c>
      <c r="Z49" s="49">
        <f>IF(Y49=0,0,LOOKUP(Y49,Bodování!$A$2:$A$101,Bodování!$B$2:$B$101))</f>
        <v>0</v>
      </c>
      <c r="AA49" s="49">
        <f t="shared" si="62"/>
        <v>0</v>
      </c>
      <c r="AB49" s="49">
        <f>IF(AA49=0,0,LOOKUP(AA49,Bodování!$A$2:$A$101,Bodování!$B$2:$B$101))</f>
        <v>0</v>
      </c>
      <c r="AC49" s="50">
        <f t="shared" si="63"/>
      </c>
      <c r="AD49" s="51">
        <f t="shared" si="64"/>
      </c>
      <c r="AE49" s="36"/>
      <c r="AF49" s="17"/>
      <c r="AG49" s="48">
        <f t="shared" si="65"/>
        <v>0</v>
      </c>
      <c r="AH49" s="48">
        <f t="shared" si="66"/>
        <v>0</v>
      </c>
      <c r="AI49" s="48">
        <f t="shared" si="67"/>
        <v>0</v>
      </c>
      <c r="AJ49" s="48">
        <f t="shared" si="68"/>
        <v>0</v>
      </c>
      <c r="AK49" s="48">
        <f t="shared" si="69"/>
        <v>0</v>
      </c>
      <c r="AL49" s="48">
        <f t="shared" si="70"/>
        <v>0</v>
      </c>
      <c r="AM49" s="48">
        <f t="shared" si="71"/>
        <v>0</v>
      </c>
      <c r="AN49" s="48">
        <f t="shared" si="72"/>
        <v>0</v>
      </c>
      <c r="AO49" s="48">
        <f t="shared" si="73"/>
        <v>0</v>
      </c>
      <c r="AP49" s="48">
        <f t="shared" si="74"/>
        <v>0</v>
      </c>
      <c r="AQ49" s="41">
        <f t="shared" si="75"/>
        <v>0</v>
      </c>
      <c r="AR49" s="41">
        <f t="shared" si="76"/>
        <v>10</v>
      </c>
      <c r="AS49" s="48">
        <f t="shared" si="77"/>
        <v>0</v>
      </c>
      <c r="AT49" s="48">
        <f t="shared" si="78"/>
        <v>0</v>
      </c>
      <c r="AU49" s="48">
        <f t="shared" si="79"/>
        <v>0</v>
      </c>
      <c r="AV49" s="48">
        <f t="shared" si="80"/>
        <v>0</v>
      </c>
      <c r="AW49" s="48">
        <f t="shared" si="81"/>
        <v>0</v>
      </c>
      <c r="AX49" s="48">
        <f t="shared" si="82"/>
        <v>0</v>
      </c>
      <c r="AY49" s="48">
        <f t="shared" si="83"/>
        <v>0</v>
      </c>
      <c r="AZ49" s="48">
        <f t="shared" si="84"/>
        <v>0</v>
      </c>
      <c r="BA49" s="48">
        <f t="shared" si="85"/>
        <v>0</v>
      </c>
      <c r="BB49" s="48">
        <f t="shared" si="86"/>
        <v>0</v>
      </c>
      <c r="BC49" s="41">
        <f t="shared" si="87"/>
        <v>0</v>
      </c>
      <c r="BD49" s="44">
        <f t="shared" si="88"/>
        <v>0</v>
      </c>
      <c r="BE49" s="58">
        <f t="shared" si="89"/>
        <v>0</v>
      </c>
      <c r="BF49" s="58"/>
    </row>
    <row r="50" spans="2:58" s="8" customFormat="1" ht="12.75" hidden="1">
      <c r="B50" s="68">
        <f t="shared" si="6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1"/>
        <v>0</v>
      </c>
      <c r="Z50" s="49">
        <f>IF(Y50=0,0,LOOKUP(Y50,Bodování!$A$2:$A$101,Bodování!$B$2:$B$101))</f>
        <v>0</v>
      </c>
      <c r="AA50" s="49">
        <f t="shared" si="62"/>
        <v>0</v>
      </c>
      <c r="AB50" s="49">
        <f>IF(AA50=0,0,LOOKUP(AA50,Bodování!$A$2:$A$101,Bodování!$B$2:$B$101))</f>
        <v>0</v>
      </c>
      <c r="AC50" s="50">
        <f t="shared" si="63"/>
      </c>
      <c r="AD50" s="51">
        <f t="shared" si="64"/>
      </c>
      <c r="AE50" s="36"/>
      <c r="AF50" s="17"/>
      <c r="AG50" s="48">
        <f t="shared" si="65"/>
        <v>0</v>
      </c>
      <c r="AH50" s="48">
        <f t="shared" si="66"/>
        <v>0</v>
      </c>
      <c r="AI50" s="48">
        <f t="shared" si="67"/>
        <v>0</v>
      </c>
      <c r="AJ50" s="48">
        <f t="shared" si="68"/>
        <v>0</v>
      </c>
      <c r="AK50" s="48">
        <f t="shared" si="69"/>
        <v>0</v>
      </c>
      <c r="AL50" s="48">
        <f t="shared" si="70"/>
        <v>0</v>
      </c>
      <c r="AM50" s="48">
        <f t="shared" si="71"/>
        <v>0</v>
      </c>
      <c r="AN50" s="48">
        <f t="shared" si="72"/>
        <v>0</v>
      </c>
      <c r="AO50" s="48">
        <f t="shared" si="73"/>
        <v>0</v>
      </c>
      <c r="AP50" s="48">
        <f t="shared" si="74"/>
        <v>0</v>
      </c>
      <c r="AQ50" s="41">
        <f t="shared" si="75"/>
        <v>0</v>
      </c>
      <c r="AR50" s="41">
        <f t="shared" si="76"/>
        <v>10</v>
      </c>
      <c r="AS50" s="48">
        <f t="shared" si="77"/>
        <v>0</v>
      </c>
      <c r="AT50" s="48">
        <f t="shared" si="78"/>
        <v>0</v>
      </c>
      <c r="AU50" s="48">
        <f t="shared" si="79"/>
        <v>0</v>
      </c>
      <c r="AV50" s="48">
        <f t="shared" si="80"/>
        <v>0</v>
      </c>
      <c r="AW50" s="48">
        <f t="shared" si="81"/>
        <v>0</v>
      </c>
      <c r="AX50" s="48">
        <f t="shared" si="82"/>
        <v>0</v>
      </c>
      <c r="AY50" s="48">
        <f t="shared" si="83"/>
        <v>0</v>
      </c>
      <c r="AZ50" s="48">
        <f t="shared" si="84"/>
        <v>0</v>
      </c>
      <c r="BA50" s="48">
        <f t="shared" si="85"/>
        <v>0</v>
      </c>
      <c r="BB50" s="48">
        <f t="shared" si="86"/>
        <v>0</v>
      </c>
      <c r="BC50" s="41">
        <f t="shared" si="87"/>
        <v>0</v>
      </c>
      <c r="BD50" s="44">
        <f t="shared" si="88"/>
        <v>0</v>
      </c>
      <c r="BE50" s="58">
        <f t="shared" si="89"/>
        <v>0</v>
      </c>
      <c r="BF50" s="58"/>
    </row>
    <row r="51" spans="2:58" s="8" customFormat="1" ht="12.75" hidden="1">
      <c r="B51" s="68">
        <f t="shared" si="6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1"/>
        <v>0</v>
      </c>
      <c r="Z51" s="49">
        <f>IF(Y51=0,0,LOOKUP(Y51,Bodování!$A$2:$A$101,Bodování!$B$2:$B$101))</f>
        <v>0</v>
      </c>
      <c r="AA51" s="49">
        <f t="shared" si="62"/>
        <v>0</v>
      </c>
      <c r="AB51" s="49">
        <f>IF(AA51=0,0,LOOKUP(AA51,Bodování!$A$2:$A$101,Bodování!$B$2:$B$101))</f>
        <v>0</v>
      </c>
      <c r="AC51" s="50">
        <f t="shared" si="63"/>
      </c>
      <c r="AD51" s="51">
        <f t="shared" si="64"/>
      </c>
      <c r="AE51" s="36"/>
      <c r="AF51" s="17"/>
      <c r="AG51" s="48">
        <f t="shared" si="65"/>
        <v>0</v>
      </c>
      <c r="AH51" s="48">
        <f t="shared" si="66"/>
        <v>0</v>
      </c>
      <c r="AI51" s="48">
        <f t="shared" si="67"/>
        <v>0</v>
      </c>
      <c r="AJ51" s="48">
        <f t="shared" si="68"/>
        <v>0</v>
      </c>
      <c r="AK51" s="48">
        <f t="shared" si="69"/>
        <v>0</v>
      </c>
      <c r="AL51" s="48">
        <f t="shared" si="70"/>
        <v>0</v>
      </c>
      <c r="AM51" s="48">
        <f t="shared" si="71"/>
        <v>0</v>
      </c>
      <c r="AN51" s="48">
        <f t="shared" si="72"/>
        <v>0</v>
      </c>
      <c r="AO51" s="48">
        <f t="shared" si="73"/>
        <v>0</v>
      </c>
      <c r="AP51" s="48">
        <f t="shared" si="74"/>
        <v>0</v>
      </c>
      <c r="AQ51" s="41">
        <f t="shared" si="75"/>
        <v>0</v>
      </c>
      <c r="AR51" s="41">
        <f t="shared" si="76"/>
        <v>10</v>
      </c>
      <c r="AS51" s="48">
        <f t="shared" si="77"/>
        <v>0</v>
      </c>
      <c r="AT51" s="48">
        <f t="shared" si="78"/>
        <v>0</v>
      </c>
      <c r="AU51" s="48">
        <f t="shared" si="79"/>
        <v>0</v>
      </c>
      <c r="AV51" s="48">
        <f t="shared" si="80"/>
        <v>0</v>
      </c>
      <c r="AW51" s="48">
        <f t="shared" si="81"/>
        <v>0</v>
      </c>
      <c r="AX51" s="48">
        <f t="shared" si="82"/>
        <v>0</v>
      </c>
      <c r="AY51" s="48">
        <f t="shared" si="83"/>
        <v>0</v>
      </c>
      <c r="AZ51" s="48">
        <f t="shared" si="84"/>
        <v>0</v>
      </c>
      <c r="BA51" s="48">
        <f t="shared" si="85"/>
        <v>0</v>
      </c>
      <c r="BB51" s="48">
        <f t="shared" si="86"/>
        <v>0</v>
      </c>
      <c r="BC51" s="41">
        <f t="shared" si="87"/>
        <v>0</v>
      </c>
      <c r="BD51" s="44">
        <f t="shared" si="88"/>
        <v>0</v>
      </c>
      <c r="BE51" s="58">
        <f t="shared" si="89"/>
        <v>0</v>
      </c>
      <c r="BF51" s="58"/>
    </row>
    <row r="52" spans="2:58" s="8" customFormat="1" ht="12.75" hidden="1">
      <c r="B52" s="68">
        <f t="shared" si="6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1"/>
        <v>0</v>
      </c>
      <c r="Z52" s="49">
        <f>IF(Y52=0,0,LOOKUP(Y52,Bodování!$A$2:$A$101,Bodování!$B$2:$B$101))</f>
        <v>0</v>
      </c>
      <c r="AA52" s="49">
        <f t="shared" si="62"/>
        <v>0</v>
      </c>
      <c r="AB52" s="49">
        <f>IF(AA52=0,0,LOOKUP(AA52,Bodování!$A$2:$A$101,Bodování!$B$2:$B$101))</f>
        <v>0</v>
      </c>
      <c r="AC52" s="50">
        <f t="shared" si="63"/>
      </c>
      <c r="AD52" s="51">
        <f t="shared" si="64"/>
      </c>
      <c r="AE52" s="36"/>
      <c r="AF52" s="17"/>
      <c r="AG52" s="48">
        <f t="shared" si="65"/>
        <v>0</v>
      </c>
      <c r="AH52" s="48">
        <f t="shared" si="66"/>
        <v>0</v>
      </c>
      <c r="AI52" s="48">
        <f t="shared" si="67"/>
        <v>0</v>
      </c>
      <c r="AJ52" s="48">
        <f t="shared" si="68"/>
        <v>0</v>
      </c>
      <c r="AK52" s="48">
        <f t="shared" si="69"/>
        <v>0</v>
      </c>
      <c r="AL52" s="48">
        <f t="shared" si="70"/>
        <v>0</v>
      </c>
      <c r="AM52" s="48">
        <f t="shared" si="71"/>
        <v>0</v>
      </c>
      <c r="AN52" s="48">
        <f t="shared" si="72"/>
        <v>0</v>
      </c>
      <c r="AO52" s="48">
        <f t="shared" si="73"/>
        <v>0</v>
      </c>
      <c r="AP52" s="48">
        <f t="shared" si="74"/>
        <v>0</v>
      </c>
      <c r="AQ52" s="41">
        <f t="shared" si="75"/>
        <v>0</v>
      </c>
      <c r="AR52" s="41">
        <f t="shared" si="76"/>
        <v>10</v>
      </c>
      <c r="AS52" s="48">
        <f t="shared" si="77"/>
        <v>0</v>
      </c>
      <c r="AT52" s="48">
        <f t="shared" si="78"/>
        <v>0</v>
      </c>
      <c r="AU52" s="48">
        <f t="shared" si="79"/>
        <v>0</v>
      </c>
      <c r="AV52" s="48">
        <f t="shared" si="80"/>
        <v>0</v>
      </c>
      <c r="AW52" s="48">
        <f t="shared" si="81"/>
        <v>0</v>
      </c>
      <c r="AX52" s="48">
        <f t="shared" si="82"/>
        <v>0</v>
      </c>
      <c r="AY52" s="48">
        <f t="shared" si="83"/>
        <v>0</v>
      </c>
      <c r="AZ52" s="48">
        <f t="shared" si="84"/>
        <v>0</v>
      </c>
      <c r="BA52" s="48">
        <f t="shared" si="85"/>
        <v>0</v>
      </c>
      <c r="BB52" s="48">
        <f t="shared" si="86"/>
        <v>0</v>
      </c>
      <c r="BC52" s="41">
        <f t="shared" si="87"/>
        <v>0</v>
      </c>
      <c r="BD52" s="44">
        <f t="shared" si="88"/>
        <v>0</v>
      </c>
      <c r="BE52" s="58">
        <f t="shared" si="89"/>
        <v>0</v>
      </c>
      <c r="BF52" s="58"/>
    </row>
    <row r="53" spans="2:58" s="8" customFormat="1" ht="12.75" hidden="1">
      <c r="B53" s="68">
        <f t="shared" si="6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1"/>
        <v>0</v>
      </c>
      <c r="Z53" s="49">
        <f>IF(Y53=0,0,LOOKUP(Y53,Bodování!$A$2:$A$101,Bodování!$B$2:$B$101))</f>
        <v>0</v>
      </c>
      <c r="AA53" s="49">
        <f t="shared" si="62"/>
        <v>0</v>
      </c>
      <c r="AB53" s="49">
        <f>IF(AA53=0,0,LOOKUP(AA53,Bodování!$A$2:$A$101,Bodování!$B$2:$B$101))</f>
        <v>0</v>
      </c>
      <c r="AC53" s="50">
        <f t="shared" si="63"/>
      </c>
      <c r="AD53" s="51">
        <f t="shared" si="64"/>
      </c>
      <c r="AE53" s="36"/>
      <c r="AF53" s="17"/>
      <c r="AG53" s="48">
        <f t="shared" si="65"/>
        <v>0</v>
      </c>
      <c r="AH53" s="48">
        <f t="shared" si="66"/>
        <v>0</v>
      </c>
      <c r="AI53" s="48">
        <f t="shared" si="67"/>
        <v>0</v>
      </c>
      <c r="AJ53" s="48">
        <f t="shared" si="68"/>
        <v>0</v>
      </c>
      <c r="AK53" s="48">
        <f t="shared" si="69"/>
        <v>0</v>
      </c>
      <c r="AL53" s="48">
        <f t="shared" si="70"/>
        <v>0</v>
      </c>
      <c r="AM53" s="48">
        <f t="shared" si="71"/>
        <v>0</v>
      </c>
      <c r="AN53" s="48">
        <f t="shared" si="72"/>
        <v>0</v>
      </c>
      <c r="AO53" s="48">
        <f t="shared" si="73"/>
        <v>0</v>
      </c>
      <c r="AP53" s="48">
        <f t="shared" si="74"/>
        <v>0</v>
      </c>
      <c r="AQ53" s="41">
        <f t="shared" si="75"/>
        <v>0</v>
      </c>
      <c r="AR53" s="41">
        <f t="shared" si="76"/>
        <v>10</v>
      </c>
      <c r="AS53" s="48">
        <f t="shared" si="77"/>
        <v>0</v>
      </c>
      <c r="AT53" s="48">
        <f t="shared" si="78"/>
        <v>0</v>
      </c>
      <c r="AU53" s="48">
        <f t="shared" si="79"/>
        <v>0</v>
      </c>
      <c r="AV53" s="48">
        <f t="shared" si="80"/>
        <v>0</v>
      </c>
      <c r="AW53" s="48">
        <f t="shared" si="81"/>
        <v>0</v>
      </c>
      <c r="AX53" s="48">
        <f t="shared" si="82"/>
        <v>0</v>
      </c>
      <c r="AY53" s="48">
        <f t="shared" si="83"/>
        <v>0</v>
      </c>
      <c r="AZ53" s="48">
        <f t="shared" si="84"/>
        <v>0</v>
      </c>
      <c r="BA53" s="48">
        <f t="shared" si="85"/>
        <v>0</v>
      </c>
      <c r="BB53" s="48">
        <f t="shared" si="86"/>
        <v>0</v>
      </c>
      <c r="BC53" s="41">
        <f t="shared" si="87"/>
        <v>0</v>
      </c>
      <c r="BD53" s="44">
        <f t="shared" si="88"/>
        <v>0</v>
      </c>
      <c r="BE53" s="58">
        <f t="shared" si="89"/>
        <v>0</v>
      </c>
      <c r="BF53" s="58"/>
    </row>
    <row r="54" spans="2:58" s="8" customFormat="1" ht="12.75" hidden="1">
      <c r="B54" s="68">
        <f t="shared" si="6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1"/>
        <v>0</v>
      </c>
      <c r="Z54" s="49">
        <f>IF(Y54=0,0,LOOKUP(Y54,Bodování!$A$2:$A$101,Bodování!$B$2:$B$101))</f>
        <v>0</v>
      </c>
      <c r="AA54" s="49">
        <f t="shared" si="62"/>
        <v>0</v>
      </c>
      <c r="AB54" s="49">
        <f>IF(AA54=0,0,LOOKUP(AA54,Bodování!$A$2:$A$101,Bodování!$B$2:$B$101))</f>
        <v>0</v>
      </c>
      <c r="AC54" s="50">
        <f t="shared" si="63"/>
      </c>
      <c r="AD54" s="51">
        <f t="shared" si="64"/>
      </c>
      <c r="AE54" s="36"/>
      <c r="AF54" s="17"/>
      <c r="AG54" s="48">
        <f t="shared" si="65"/>
        <v>0</v>
      </c>
      <c r="AH54" s="48">
        <f t="shared" si="66"/>
        <v>0</v>
      </c>
      <c r="AI54" s="48">
        <f t="shared" si="67"/>
        <v>0</v>
      </c>
      <c r="AJ54" s="48">
        <f t="shared" si="68"/>
        <v>0</v>
      </c>
      <c r="AK54" s="48">
        <f t="shared" si="69"/>
        <v>0</v>
      </c>
      <c r="AL54" s="48">
        <f t="shared" si="70"/>
        <v>0</v>
      </c>
      <c r="AM54" s="48">
        <f t="shared" si="71"/>
        <v>0</v>
      </c>
      <c r="AN54" s="48">
        <f t="shared" si="72"/>
        <v>0</v>
      </c>
      <c r="AO54" s="48">
        <f t="shared" si="73"/>
        <v>0</v>
      </c>
      <c r="AP54" s="48">
        <f t="shared" si="74"/>
        <v>0</v>
      </c>
      <c r="AQ54" s="41">
        <f t="shared" si="75"/>
        <v>0</v>
      </c>
      <c r="AR54" s="41">
        <f t="shared" si="76"/>
        <v>10</v>
      </c>
      <c r="AS54" s="48">
        <f t="shared" si="77"/>
        <v>0</v>
      </c>
      <c r="AT54" s="48">
        <f t="shared" si="78"/>
        <v>0</v>
      </c>
      <c r="AU54" s="48">
        <f t="shared" si="79"/>
        <v>0</v>
      </c>
      <c r="AV54" s="48">
        <f t="shared" si="80"/>
        <v>0</v>
      </c>
      <c r="AW54" s="48">
        <f t="shared" si="81"/>
        <v>0</v>
      </c>
      <c r="AX54" s="48">
        <f t="shared" si="82"/>
        <v>0</v>
      </c>
      <c r="AY54" s="48">
        <f t="shared" si="83"/>
        <v>0</v>
      </c>
      <c r="AZ54" s="48">
        <f t="shared" si="84"/>
        <v>0</v>
      </c>
      <c r="BA54" s="48">
        <f t="shared" si="85"/>
        <v>0</v>
      </c>
      <c r="BB54" s="48">
        <f t="shared" si="86"/>
        <v>0</v>
      </c>
      <c r="BC54" s="41">
        <f t="shared" si="87"/>
        <v>0</v>
      </c>
      <c r="BD54" s="44">
        <f t="shared" si="88"/>
        <v>0</v>
      </c>
      <c r="BE54" s="58">
        <f t="shared" si="89"/>
        <v>0</v>
      </c>
      <c r="BF54" s="58"/>
    </row>
    <row r="55" spans="2:58" s="8" customFormat="1" ht="12.75" hidden="1">
      <c r="B55" s="68">
        <f t="shared" si="6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1"/>
        <v>0</v>
      </c>
      <c r="Z55" s="49">
        <f>IF(Y55=0,0,LOOKUP(Y55,Bodování!$A$2:$A$101,Bodování!$B$2:$B$101))</f>
        <v>0</v>
      </c>
      <c r="AA55" s="49">
        <f t="shared" si="62"/>
        <v>0</v>
      </c>
      <c r="AB55" s="49">
        <f>IF(AA55=0,0,LOOKUP(AA55,Bodování!$A$2:$A$101,Bodování!$B$2:$B$101))</f>
        <v>0</v>
      </c>
      <c r="AC55" s="50">
        <f t="shared" si="63"/>
      </c>
      <c r="AD55" s="51">
        <f t="shared" si="64"/>
      </c>
      <c r="AE55" s="36"/>
      <c r="AF55" s="17"/>
      <c r="AG55" s="48">
        <f t="shared" si="65"/>
        <v>0</v>
      </c>
      <c r="AH55" s="48">
        <f t="shared" si="66"/>
        <v>0</v>
      </c>
      <c r="AI55" s="48">
        <f t="shared" si="67"/>
        <v>0</v>
      </c>
      <c r="AJ55" s="48">
        <f t="shared" si="68"/>
        <v>0</v>
      </c>
      <c r="AK55" s="48">
        <f t="shared" si="69"/>
        <v>0</v>
      </c>
      <c r="AL55" s="48">
        <f t="shared" si="70"/>
        <v>0</v>
      </c>
      <c r="AM55" s="48">
        <f t="shared" si="71"/>
        <v>0</v>
      </c>
      <c r="AN55" s="48">
        <f t="shared" si="72"/>
        <v>0</v>
      </c>
      <c r="AO55" s="48">
        <f t="shared" si="73"/>
        <v>0</v>
      </c>
      <c r="AP55" s="48">
        <f t="shared" si="74"/>
        <v>0</v>
      </c>
      <c r="AQ55" s="41">
        <f t="shared" si="75"/>
        <v>0</v>
      </c>
      <c r="AR55" s="41">
        <f t="shared" si="76"/>
        <v>10</v>
      </c>
      <c r="AS55" s="48">
        <f t="shared" si="77"/>
        <v>0</v>
      </c>
      <c r="AT55" s="48">
        <f t="shared" si="78"/>
        <v>0</v>
      </c>
      <c r="AU55" s="48">
        <f t="shared" si="79"/>
        <v>0</v>
      </c>
      <c r="AV55" s="48">
        <f t="shared" si="80"/>
        <v>0</v>
      </c>
      <c r="AW55" s="48">
        <f t="shared" si="81"/>
        <v>0</v>
      </c>
      <c r="AX55" s="48">
        <f t="shared" si="82"/>
        <v>0</v>
      </c>
      <c r="AY55" s="48">
        <f t="shared" si="83"/>
        <v>0</v>
      </c>
      <c r="AZ55" s="48">
        <f t="shared" si="84"/>
        <v>0</v>
      </c>
      <c r="BA55" s="48">
        <f t="shared" si="85"/>
        <v>0</v>
      </c>
      <c r="BB55" s="48">
        <f t="shared" si="86"/>
        <v>0</v>
      </c>
      <c r="BC55" s="41">
        <f t="shared" si="87"/>
        <v>0</v>
      </c>
      <c r="BD55" s="44">
        <f t="shared" si="88"/>
        <v>0</v>
      </c>
      <c r="BE55" s="58">
        <f t="shared" si="89"/>
        <v>0</v>
      </c>
      <c r="BF55" s="58"/>
    </row>
    <row r="56" spans="2:58" s="8" customFormat="1" ht="12.75" hidden="1">
      <c r="B56" s="68">
        <f t="shared" si="6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1"/>
        <v>0</v>
      </c>
      <c r="Z56" s="49">
        <f>IF(Y56=0,0,LOOKUP(Y56,Bodování!$A$2:$A$101,Bodování!$B$2:$B$101))</f>
        <v>0</v>
      </c>
      <c r="AA56" s="49">
        <f t="shared" si="62"/>
        <v>0</v>
      </c>
      <c r="AB56" s="49">
        <f>IF(AA56=0,0,LOOKUP(AA56,Bodování!$A$2:$A$101,Bodování!$B$2:$B$101))</f>
        <v>0</v>
      </c>
      <c r="AC56" s="50">
        <f t="shared" si="63"/>
      </c>
      <c r="AD56" s="51">
        <f t="shared" si="64"/>
      </c>
      <c r="AE56" s="36"/>
      <c r="AF56" s="17"/>
      <c r="AG56" s="48">
        <f t="shared" si="65"/>
        <v>0</v>
      </c>
      <c r="AH56" s="48">
        <f t="shared" si="66"/>
        <v>0</v>
      </c>
      <c r="AI56" s="48">
        <f t="shared" si="67"/>
        <v>0</v>
      </c>
      <c r="AJ56" s="48">
        <f t="shared" si="68"/>
        <v>0</v>
      </c>
      <c r="AK56" s="48">
        <f t="shared" si="69"/>
        <v>0</v>
      </c>
      <c r="AL56" s="48">
        <f t="shared" si="70"/>
        <v>0</v>
      </c>
      <c r="AM56" s="48">
        <f t="shared" si="71"/>
        <v>0</v>
      </c>
      <c r="AN56" s="48">
        <f t="shared" si="72"/>
        <v>0</v>
      </c>
      <c r="AO56" s="48">
        <f t="shared" si="73"/>
        <v>0</v>
      </c>
      <c r="AP56" s="48">
        <f t="shared" si="74"/>
        <v>0</v>
      </c>
      <c r="AQ56" s="41">
        <f t="shared" si="75"/>
        <v>0</v>
      </c>
      <c r="AR56" s="41">
        <f t="shared" si="76"/>
        <v>10</v>
      </c>
      <c r="AS56" s="48">
        <f t="shared" si="77"/>
        <v>0</v>
      </c>
      <c r="AT56" s="48">
        <f t="shared" si="78"/>
        <v>0</v>
      </c>
      <c r="AU56" s="48">
        <f t="shared" si="79"/>
        <v>0</v>
      </c>
      <c r="AV56" s="48">
        <f t="shared" si="80"/>
        <v>0</v>
      </c>
      <c r="AW56" s="48">
        <f t="shared" si="81"/>
        <v>0</v>
      </c>
      <c r="AX56" s="48">
        <f t="shared" si="82"/>
        <v>0</v>
      </c>
      <c r="AY56" s="48">
        <f t="shared" si="83"/>
        <v>0</v>
      </c>
      <c r="AZ56" s="48">
        <f t="shared" si="84"/>
        <v>0</v>
      </c>
      <c r="BA56" s="48">
        <f t="shared" si="85"/>
        <v>0</v>
      </c>
      <c r="BB56" s="48">
        <f t="shared" si="86"/>
        <v>0</v>
      </c>
      <c r="BC56" s="41">
        <f t="shared" si="87"/>
        <v>0</v>
      </c>
      <c r="BD56" s="44">
        <f t="shared" si="88"/>
        <v>0</v>
      </c>
      <c r="BE56" s="58">
        <f t="shared" si="89"/>
        <v>0</v>
      </c>
      <c r="BF56" s="58"/>
    </row>
    <row r="57" spans="2:58" s="8" customFormat="1" ht="12.75" hidden="1">
      <c r="B57" s="68">
        <f t="shared" si="6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1"/>
        <v>0</v>
      </c>
      <c r="Z57" s="49">
        <f>IF(Y57=0,0,LOOKUP(Y57,Bodování!$A$2:$A$101,Bodování!$B$2:$B$101))</f>
        <v>0</v>
      </c>
      <c r="AA57" s="49">
        <f t="shared" si="62"/>
        <v>0</v>
      </c>
      <c r="AB57" s="49">
        <f>IF(AA57=0,0,LOOKUP(AA57,Bodování!$A$2:$A$101,Bodování!$B$2:$B$101))</f>
        <v>0</v>
      </c>
      <c r="AC57" s="50">
        <f t="shared" si="63"/>
      </c>
      <c r="AD57" s="51">
        <f t="shared" si="64"/>
      </c>
      <c r="AE57" s="36"/>
      <c r="AF57" s="17"/>
      <c r="AG57" s="48">
        <f t="shared" si="65"/>
        <v>0</v>
      </c>
      <c r="AH57" s="48">
        <f t="shared" si="66"/>
        <v>0</v>
      </c>
      <c r="AI57" s="48">
        <f t="shared" si="67"/>
        <v>0</v>
      </c>
      <c r="AJ57" s="48">
        <f t="shared" si="68"/>
        <v>0</v>
      </c>
      <c r="AK57" s="48">
        <f t="shared" si="69"/>
        <v>0</v>
      </c>
      <c r="AL57" s="48">
        <f t="shared" si="70"/>
        <v>0</v>
      </c>
      <c r="AM57" s="48">
        <f t="shared" si="71"/>
        <v>0</v>
      </c>
      <c r="AN57" s="48">
        <f t="shared" si="72"/>
        <v>0</v>
      </c>
      <c r="AO57" s="48">
        <f t="shared" si="73"/>
        <v>0</v>
      </c>
      <c r="AP57" s="48">
        <f t="shared" si="74"/>
        <v>0</v>
      </c>
      <c r="AQ57" s="41">
        <f t="shared" si="75"/>
        <v>0</v>
      </c>
      <c r="AR57" s="41">
        <f t="shared" si="76"/>
        <v>10</v>
      </c>
      <c r="AS57" s="48">
        <f t="shared" si="77"/>
        <v>0</v>
      </c>
      <c r="AT57" s="48">
        <f t="shared" si="78"/>
        <v>0</v>
      </c>
      <c r="AU57" s="48">
        <f t="shared" si="79"/>
        <v>0</v>
      </c>
      <c r="AV57" s="48">
        <f t="shared" si="80"/>
        <v>0</v>
      </c>
      <c r="AW57" s="48">
        <f t="shared" si="81"/>
        <v>0</v>
      </c>
      <c r="AX57" s="48">
        <f t="shared" si="82"/>
        <v>0</v>
      </c>
      <c r="AY57" s="48">
        <f t="shared" si="83"/>
        <v>0</v>
      </c>
      <c r="AZ57" s="48">
        <f t="shared" si="84"/>
        <v>0</v>
      </c>
      <c r="BA57" s="48">
        <f t="shared" si="85"/>
        <v>0</v>
      </c>
      <c r="BB57" s="48">
        <f t="shared" si="86"/>
        <v>0</v>
      </c>
      <c r="BC57" s="41">
        <f t="shared" si="87"/>
        <v>0</v>
      </c>
      <c r="BD57" s="44">
        <f t="shared" si="88"/>
        <v>0</v>
      </c>
      <c r="BE57" s="58">
        <f t="shared" si="89"/>
        <v>0</v>
      </c>
      <c r="BF57" s="58"/>
    </row>
    <row r="58" spans="2:58" s="8" customFormat="1" ht="12.75" hidden="1">
      <c r="B58" s="68">
        <f t="shared" si="6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1"/>
        <v>0</v>
      </c>
      <c r="Z58" s="49">
        <f>IF(Y58=0,0,LOOKUP(Y58,Bodování!$A$2:$A$101,Bodování!$B$2:$B$101))</f>
        <v>0</v>
      </c>
      <c r="AA58" s="49">
        <f t="shared" si="62"/>
        <v>0</v>
      </c>
      <c r="AB58" s="49">
        <f>IF(AA58=0,0,LOOKUP(AA58,Bodování!$A$2:$A$101,Bodování!$B$2:$B$101))</f>
        <v>0</v>
      </c>
      <c r="AC58" s="50">
        <f t="shared" si="63"/>
      </c>
      <c r="AD58" s="51">
        <f t="shared" si="64"/>
      </c>
      <c r="AE58" s="36"/>
      <c r="AF58" s="17"/>
      <c r="AG58" s="48">
        <f t="shared" si="65"/>
        <v>0</v>
      </c>
      <c r="AH58" s="48">
        <f t="shared" si="66"/>
        <v>0</v>
      </c>
      <c r="AI58" s="48">
        <f t="shared" si="67"/>
        <v>0</v>
      </c>
      <c r="AJ58" s="48">
        <f t="shared" si="68"/>
        <v>0</v>
      </c>
      <c r="AK58" s="48">
        <f t="shared" si="69"/>
        <v>0</v>
      </c>
      <c r="AL58" s="48">
        <f t="shared" si="70"/>
        <v>0</v>
      </c>
      <c r="AM58" s="48">
        <f t="shared" si="71"/>
        <v>0</v>
      </c>
      <c r="AN58" s="48">
        <f t="shared" si="72"/>
        <v>0</v>
      </c>
      <c r="AO58" s="48">
        <f t="shared" si="73"/>
        <v>0</v>
      </c>
      <c r="AP58" s="48">
        <f t="shared" si="74"/>
        <v>0</v>
      </c>
      <c r="AQ58" s="41">
        <f t="shared" si="75"/>
        <v>0</v>
      </c>
      <c r="AR58" s="41">
        <f t="shared" si="76"/>
        <v>10</v>
      </c>
      <c r="AS58" s="48">
        <f t="shared" si="77"/>
        <v>0</v>
      </c>
      <c r="AT58" s="48">
        <f t="shared" si="78"/>
        <v>0</v>
      </c>
      <c r="AU58" s="48">
        <f t="shared" si="79"/>
        <v>0</v>
      </c>
      <c r="AV58" s="48">
        <f t="shared" si="80"/>
        <v>0</v>
      </c>
      <c r="AW58" s="48">
        <f t="shared" si="81"/>
        <v>0</v>
      </c>
      <c r="AX58" s="48">
        <f t="shared" si="82"/>
        <v>0</v>
      </c>
      <c r="AY58" s="48">
        <f t="shared" si="83"/>
        <v>0</v>
      </c>
      <c r="AZ58" s="48">
        <f t="shared" si="84"/>
        <v>0</v>
      </c>
      <c r="BA58" s="48">
        <f t="shared" si="85"/>
        <v>0</v>
      </c>
      <c r="BB58" s="48">
        <f t="shared" si="86"/>
        <v>0</v>
      </c>
      <c r="BC58" s="41">
        <f t="shared" si="87"/>
        <v>0</v>
      </c>
      <c r="BD58" s="44">
        <f t="shared" si="88"/>
        <v>0</v>
      </c>
      <c r="BE58" s="58">
        <f t="shared" si="89"/>
        <v>0</v>
      </c>
      <c r="BF58" s="58"/>
    </row>
    <row r="59" spans="2:58" s="8" customFormat="1" ht="12.75" hidden="1">
      <c r="B59" s="68">
        <f t="shared" si="6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1"/>
        <v>0</v>
      </c>
      <c r="Z59" s="49">
        <f>IF(Y59=0,0,LOOKUP(Y59,Bodování!$A$2:$A$101,Bodování!$B$2:$B$101))</f>
        <v>0</v>
      </c>
      <c r="AA59" s="49">
        <f t="shared" si="62"/>
        <v>0</v>
      </c>
      <c r="AB59" s="49">
        <f>IF(AA59=0,0,LOOKUP(AA59,Bodování!$A$2:$A$101,Bodování!$B$2:$B$101))</f>
        <v>0</v>
      </c>
      <c r="AC59" s="50">
        <f t="shared" si="63"/>
      </c>
      <c r="AD59" s="51">
        <f t="shared" si="64"/>
      </c>
      <c r="AE59" s="36"/>
      <c r="AF59" s="17"/>
      <c r="AG59" s="48">
        <f t="shared" si="65"/>
        <v>0</v>
      </c>
      <c r="AH59" s="48">
        <f t="shared" si="66"/>
        <v>0</v>
      </c>
      <c r="AI59" s="48">
        <f t="shared" si="67"/>
        <v>0</v>
      </c>
      <c r="AJ59" s="48">
        <f t="shared" si="68"/>
        <v>0</v>
      </c>
      <c r="AK59" s="48">
        <f t="shared" si="69"/>
        <v>0</v>
      </c>
      <c r="AL59" s="48">
        <f t="shared" si="70"/>
        <v>0</v>
      </c>
      <c r="AM59" s="48">
        <f t="shared" si="71"/>
        <v>0</v>
      </c>
      <c r="AN59" s="48">
        <f t="shared" si="72"/>
        <v>0</v>
      </c>
      <c r="AO59" s="48">
        <f t="shared" si="73"/>
        <v>0</v>
      </c>
      <c r="AP59" s="48">
        <f t="shared" si="74"/>
        <v>0</v>
      </c>
      <c r="AQ59" s="41">
        <f t="shared" si="75"/>
        <v>0</v>
      </c>
      <c r="AR59" s="41">
        <f t="shared" si="76"/>
        <v>10</v>
      </c>
      <c r="AS59" s="48">
        <f t="shared" si="77"/>
        <v>0</v>
      </c>
      <c r="AT59" s="48">
        <f t="shared" si="78"/>
        <v>0</v>
      </c>
      <c r="AU59" s="48">
        <f t="shared" si="79"/>
        <v>0</v>
      </c>
      <c r="AV59" s="48">
        <f t="shared" si="80"/>
        <v>0</v>
      </c>
      <c r="AW59" s="48">
        <f t="shared" si="81"/>
        <v>0</v>
      </c>
      <c r="AX59" s="48">
        <f t="shared" si="82"/>
        <v>0</v>
      </c>
      <c r="AY59" s="48">
        <f t="shared" si="83"/>
        <v>0</v>
      </c>
      <c r="AZ59" s="48">
        <f t="shared" si="84"/>
        <v>0</v>
      </c>
      <c r="BA59" s="48">
        <f t="shared" si="85"/>
        <v>0</v>
      </c>
      <c r="BB59" s="48">
        <f t="shared" si="86"/>
        <v>0</v>
      </c>
      <c r="BC59" s="41">
        <f t="shared" si="87"/>
        <v>0</v>
      </c>
      <c r="BD59" s="44">
        <f t="shared" si="88"/>
        <v>0</v>
      </c>
      <c r="BE59" s="58">
        <f t="shared" si="89"/>
        <v>0</v>
      </c>
      <c r="BF59" s="58"/>
    </row>
    <row r="60" spans="2:58" s="8" customFormat="1" ht="12.75" hidden="1">
      <c r="B60" s="68">
        <f t="shared" si="6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1"/>
        <v>0</v>
      </c>
      <c r="Z60" s="49">
        <f>IF(Y60=0,0,LOOKUP(Y60,Bodování!$A$2:$A$101,Bodování!$B$2:$B$101))</f>
        <v>0</v>
      </c>
      <c r="AA60" s="49">
        <f t="shared" si="62"/>
        <v>0</v>
      </c>
      <c r="AB60" s="49">
        <f>IF(AA60=0,0,LOOKUP(AA60,Bodování!$A$2:$A$101,Bodování!$B$2:$B$101))</f>
        <v>0</v>
      </c>
      <c r="AC60" s="50">
        <f t="shared" si="63"/>
      </c>
      <c r="AD60" s="51">
        <f t="shared" si="64"/>
      </c>
      <c r="AE60" s="36"/>
      <c r="AF60" s="17"/>
      <c r="AG60" s="48">
        <f t="shared" si="65"/>
        <v>0</v>
      </c>
      <c r="AH60" s="48">
        <f t="shared" si="66"/>
        <v>0</v>
      </c>
      <c r="AI60" s="48">
        <f t="shared" si="67"/>
        <v>0</v>
      </c>
      <c r="AJ60" s="48">
        <f t="shared" si="68"/>
        <v>0</v>
      </c>
      <c r="AK60" s="48">
        <f t="shared" si="69"/>
        <v>0</v>
      </c>
      <c r="AL60" s="48">
        <f t="shared" si="70"/>
        <v>0</v>
      </c>
      <c r="AM60" s="48">
        <f t="shared" si="71"/>
        <v>0</v>
      </c>
      <c r="AN60" s="48">
        <f t="shared" si="72"/>
        <v>0</v>
      </c>
      <c r="AO60" s="48">
        <f t="shared" si="73"/>
        <v>0</v>
      </c>
      <c r="AP60" s="48">
        <f t="shared" si="74"/>
        <v>0</v>
      </c>
      <c r="AQ60" s="41">
        <f t="shared" si="75"/>
        <v>0</v>
      </c>
      <c r="AR60" s="41">
        <f t="shared" si="76"/>
        <v>10</v>
      </c>
      <c r="AS60" s="48">
        <f t="shared" si="77"/>
        <v>0</v>
      </c>
      <c r="AT60" s="48">
        <f t="shared" si="78"/>
        <v>0</v>
      </c>
      <c r="AU60" s="48">
        <f t="shared" si="79"/>
        <v>0</v>
      </c>
      <c r="AV60" s="48">
        <f t="shared" si="80"/>
        <v>0</v>
      </c>
      <c r="AW60" s="48">
        <f t="shared" si="81"/>
        <v>0</v>
      </c>
      <c r="AX60" s="48">
        <f t="shared" si="82"/>
        <v>0</v>
      </c>
      <c r="AY60" s="48">
        <f t="shared" si="83"/>
        <v>0</v>
      </c>
      <c r="AZ60" s="48">
        <f t="shared" si="84"/>
        <v>0</v>
      </c>
      <c r="BA60" s="48">
        <f t="shared" si="85"/>
        <v>0</v>
      </c>
      <c r="BB60" s="48">
        <f t="shared" si="86"/>
        <v>0</v>
      </c>
      <c r="BC60" s="41">
        <f t="shared" si="87"/>
        <v>0</v>
      </c>
      <c r="BD60" s="44">
        <f t="shared" si="88"/>
        <v>0</v>
      </c>
      <c r="BE60" s="58">
        <f t="shared" si="8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J40" sqref="J40"/>
    </sheetView>
  </sheetViews>
  <sheetFormatPr defaultColWidth="9.00390625" defaultRowHeight="12.75"/>
  <cols>
    <col min="1" max="1" width="9.125" style="55" customWidth="1"/>
  </cols>
  <sheetData>
    <row r="1" spans="1:2" s="52" customFormat="1" ht="12.75">
      <c r="A1" s="53" t="s">
        <v>4</v>
      </c>
      <c r="B1" s="53" t="s">
        <v>23</v>
      </c>
    </row>
    <row r="2" spans="1:2" ht="12.75">
      <c r="A2" s="54">
        <v>1</v>
      </c>
      <c r="B2" s="47">
        <v>20</v>
      </c>
    </row>
    <row r="3" spans="1:2" ht="12.75">
      <c r="A3" s="54">
        <v>2</v>
      </c>
      <c r="B3" s="47">
        <v>19</v>
      </c>
    </row>
    <row r="4" spans="1:2" ht="12.75">
      <c r="A4" s="54">
        <v>3</v>
      </c>
      <c r="B4" s="47">
        <v>18</v>
      </c>
    </row>
    <row r="5" spans="1:2" ht="12.75">
      <c r="A5" s="54">
        <v>4</v>
      </c>
      <c r="B5" s="47">
        <v>17</v>
      </c>
    </row>
    <row r="6" spans="1:2" ht="12.75">
      <c r="A6" s="54">
        <v>5</v>
      </c>
      <c r="B6" s="47">
        <v>16</v>
      </c>
    </row>
    <row r="7" spans="1:2" ht="12.75">
      <c r="A7" s="54">
        <v>6</v>
      </c>
      <c r="B7" s="47">
        <v>15</v>
      </c>
    </row>
    <row r="8" spans="1:2" ht="12.75">
      <c r="A8" s="54">
        <v>7</v>
      </c>
      <c r="B8" s="47">
        <v>14</v>
      </c>
    </row>
    <row r="9" spans="1:2" ht="12.75">
      <c r="A9" s="54">
        <v>8</v>
      </c>
      <c r="B9" s="47">
        <v>13</v>
      </c>
    </row>
    <row r="10" spans="1:2" ht="12.75">
      <c r="A10" s="54">
        <v>9</v>
      </c>
      <c r="B10" s="47">
        <v>12</v>
      </c>
    </row>
    <row r="11" spans="1:2" ht="12.75">
      <c r="A11" s="54">
        <v>10</v>
      </c>
      <c r="B11" s="47">
        <v>11</v>
      </c>
    </row>
    <row r="12" spans="1:2" ht="12.75">
      <c r="A12" s="54">
        <v>11</v>
      </c>
      <c r="B12" s="47">
        <v>10</v>
      </c>
    </row>
    <row r="13" spans="1:2" ht="12.75">
      <c r="A13" s="54">
        <v>12</v>
      </c>
      <c r="B13" s="47">
        <v>9</v>
      </c>
    </row>
    <row r="14" spans="1:2" ht="12.75">
      <c r="A14" s="54">
        <v>13</v>
      </c>
      <c r="B14" s="47">
        <v>8</v>
      </c>
    </row>
    <row r="15" spans="1:2" ht="12.75">
      <c r="A15" s="54">
        <v>14</v>
      </c>
      <c r="B15" s="47">
        <v>7</v>
      </c>
    </row>
    <row r="16" spans="1:2" ht="12.75">
      <c r="A16" s="54">
        <v>15</v>
      </c>
      <c r="B16" s="47">
        <v>6</v>
      </c>
    </row>
    <row r="17" spans="1:2" ht="12.75">
      <c r="A17" s="54">
        <v>16</v>
      </c>
      <c r="B17" s="47">
        <v>5</v>
      </c>
    </row>
    <row r="18" spans="1:2" ht="12.75">
      <c r="A18" s="54">
        <v>17</v>
      </c>
      <c r="B18" s="47">
        <v>4</v>
      </c>
    </row>
    <row r="19" spans="1:2" ht="12.75">
      <c r="A19" s="54">
        <v>18</v>
      </c>
      <c r="B19" s="47">
        <v>3</v>
      </c>
    </row>
    <row r="20" spans="1:2" ht="12.75">
      <c r="A20" s="54">
        <v>19</v>
      </c>
      <c r="B20" s="47">
        <v>2</v>
      </c>
    </row>
    <row r="21" spans="1:2" ht="12.75">
      <c r="A21" s="54">
        <v>20</v>
      </c>
      <c r="B21" s="47">
        <v>1</v>
      </c>
    </row>
    <row r="22" spans="1:2" ht="12.75">
      <c r="A22" s="54">
        <v>21</v>
      </c>
      <c r="B22" s="47">
        <v>0</v>
      </c>
    </row>
    <row r="23" spans="1:2" ht="12.75">
      <c r="A23" s="54">
        <v>22</v>
      </c>
      <c r="B23" s="47">
        <v>0</v>
      </c>
    </row>
    <row r="24" spans="1:2" ht="12.75">
      <c r="A24" s="54">
        <v>23</v>
      </c>
      <c r="B24" s="47">
        <v>0</v>
      </c>
    </row>
    <row r="25" spans="1:2" ht="12.75">
      <c r="A25" s="54">
        <v>24</v>
      </c>
      <c r="B25" s="47">
        <v>0</v>
      </c>
    </row>
    <row r="26" spans="1:2" ht="12.75">
      <c r="A26" s="54">
        <v>25</v>
      </c>
      <c r="B26" s="47">
        <v>0</v>
      </c>
    </row>
    <row r="27" spans="1:2" ht="12.75">
      <c r="A27" s="54">
        <v>26</v>
      </c>
      <c r="B27" s="47">
        <v>0</v>
      </c>
    </row>
    <row r="28" spans="1:2" ht="12.75">
      <c r="A28" s="54">
        <v>27</v>
      </c>
      <c r="B28" s="47">
        <v>0</v>
      </c>
    </row>
    <row r="29" spans="1:2" ht="12.75">
      <c r="A29" s="54">
        <v>28</v>
      </c>
      <c r="B29" s="47">
        <v>0</v>
      </c>
    </row>
    <row r="30" spans="1:2" ht="12.75">
      <c r="A30" s="54">
        <v>29</v>
      </c>
      <c r="B30" s="47">
        <v>0</v>
      </c>
    </row>
    <row r="31" spans="1:2" ht="12.75">
      <c r="A31" s="54">
        <v>30</v>
      </c>
      <c r="B31" s="47">
        <v>0</v>
      </c>
    </row>
    <row r="32" spans="1:2" ht="12.75">
      <c r="A32" s="54">
        <v>31</v>
      </c>
      <c r="B32" s="47">
        <v>0</v>
      </c>
    </row>
    <row r="33" spans="1:2" ht="12.75">
      <c r="A33" s="54">
        <v>32</v>
      </c>
      <c r="B33" s="47">
        <v>0</v>
      </c>
    </row>
    <row r="34" spans="1:2" ht="12.75">
      <c r="A34" s="54">
        <v>33</v>
      </c>
      <c r="B34" s="47">
        <v>0</v>
      </c>
    </row>
    <row r="35" spans="1:2" ht="12.75">
      <c r="A35" s="54">
        <v>34</v>
      </c>
      <c r="B35" s="47">
        <v>0</v>
      </c>
    </row>
    <row r="36" spans="1:2" ht="12.75">
      <c r="A36" s="54">
        <v>35</v>
      </c>
      <c r="B36" s="47">
        <v>0</v>
      </c>
    </row>
    <row r="37" spans="1:2" ht="12.75">
      <c r="A37" s="54">
        <v>36</v>
      </c>
      <c r="B37" s="47">
        <v>0</v>
      </c>
    </row>
    <row r="38" spans="1:2" ht="12.75">
      <c r="A38" s="54">
        <v>37</v>
      </c>
      <c r="B38" s="47">
        <v>0</v>
      </c>
    </row>
    <row r="39" spans="1:2" ht="12.75">
      <c r="A39" s="54">
        <v>38</v>
      </c>
      <c r="B39" s="47">
        <v>0</v>
      </c>
    </row>
    <row r="40" spans="1:2" ht="12.75">
      <c r="A40" s="54">
        <v>39</v>
      </c>
      <c r="B40" s="47">
        <v>0</v>
      </c>
    </row>
    <row r="41" spans="1:2" ht="12.75">
      <c r="A41" s="54">
        <v>40</v>
      </c>
      <c r="B41" s="47">
        <v>0</v>
      </c>
    </row>
    <row r="42" spans="1:2" ht="12.75">
      <c r="A42" s="54">
        <v>41</v>
      </c>
      <c r="B42" s="47">
        <v>0</v>
      </c>
    </row>
    <row r="43" spans="1:2" ht="12.75">
      <c r="A43" s="54">
        <v>42</v>
      </c>
      <c r="B43" s="47">
        <v>0</v>
      </c>
    </row>
    <row r="44" spans="1:2" ht="12.75">
      <c r="A44" s="54">
        <v>43</v>
      </c>
      <c r="B44" s="47">
        <v>0</v>
      </c>
    </row>
    <row r="45" spans="1:2" ht="12.75">
      <c r="A45" s="54">
        <v>44</v>
      </c>
      <c r="B45" s="47">
        <v>0</v>
      </c>
    </row>
    <row r="46" spans="1:2" ht="12.75">
      <c r="A46" s="54">
        <v>45</v>
      </c>
      <c r="B46" s="47">
        <v>0</v>
      </c>
    </row>
    <row r="47" spans="1:2" ht="12.75">
      <c r="A47" s="54">
        <v>46</v>
      </c>
      <c r="B47" s="47">
        <v>0</v>
      </c>
    </row>
    <row r="48" spans="1:2" ht="12.75">
      <c r="A48" s="54">
        <v>47</v>
      </c>
      <c r="B48" s="47">
        <v>0</v>
      </c>
    </row>
    <row r="49" spans="1:2" ht="12.75">
      <c r="A49" s="54">
        <v>48</v>
      </c>
      <c r="B49" s="47">
        <v>0</v>
      </c>
    </row>
    <row r="50" spans="1:2" ht="12.75">
      <c r="A50" s="54">
        <v>49</v>
      </c>
      <c r="B50" s="47">
        <v>0</v>
      </c>
    </row>
    <row r="51" spans="1:2" ht="12.75">
      <c r="A51" s="54">
        <v>50</v>
      </c>
      <c r="B51" s="47">
        <v>0</v>
      </c>
    </row>
    <row r="52" spans="1:2" ht="12.75">
      <c r="A52" s="54">
        <v>51</v>
      </c>
      <c r="B52" s="47">
        <v>0</v>
      </c>
    </row>
    <row r="53" spans="1:2" ht="12.75">
      <c r="A53" s="54">
        <v>52</v>
      </c>
      <c r="B53" s="47">
        <v>0</v>
      </c>
    </row>
    <row r="54" spans="1:2" ht="12.75">
      <c r="A54" s="54">
        <v>53</v>
      </c>
      <c r="B54" s="47">
        <v>0</v>
      </c>
    </row>
    <row r="55" spans="1:2" ht="12.75">
      <c r="A55" s="54">
        <v>54</v>
      </c>
      <c r="B55" s="47">
        <v>0</v>
      </c>
    </row>
    <row r="56" spans="1:2" ht="12.75">
      <c r="A56" s="54">
        <v>55</v>
      </c>
      <c r="B56" s="47">
        <v>0</v>
      </c>
    </row>
    <row r="57" spans="1:2" ht="12.75">
      <c r="A57" s="54">
        <v>56</v>
      </c>
      <c r="B57" s="47">
        <v>0</v>
      </c>
    </row>
    <row r="58" spans="1:2" ht="12.75">
      <c r="A58" s="54">
        <v>57</v>
      </c>
      <c r="B58" s="47">
        <v>0</v>
      </c>
    </row>
    <row r="59" spans="1:2" ht="12.75">
      <c r="A59" s="54">
        <v>58</v>
      </c>
      <c r="B59" s="47">
        <v>0</v>
      </c>
    </row>
    <row r="60" spans="1:2" ht="12.75">
      <c r="A60" s="54">
        <v>59</v>
      </c>
      <c r="B60" s="47">
        <v>0</v>
      </c>
    </row>
    <row r="61" spans="1:2" ht="12.75">
      <c r="A61" s="54">
        <v>60</v>
      </c>
      <c r="B61" s="47">
        <v>0</v>
      </c>
    </row>
    <row r="62" spans="1:2" ht="12.75">
      <c r="A62" s="54">
        <v>61</v>
      </c>
      <c r="B62" s="47">
        <v>0</v>
      </c>
    </row>
    <row r="63" spans="1:2" ht="12.75">
      <c r="A63" s="54">
        <v>62</v>
      </c>
      <c r="B63" s="47">
        <v>0</v>
      </c>
    </row>
    <row r="64" spans="1:2" ht="12.75">
      <c r="A64" s="54">
        <v>63</v>
      </c>
      <c r="B64" s="47">
        <v>0</v>
      </c>
    </row>
    <row r="65" spans="1:2" ht="12.75">
      <c r="A65" s="54">
        <v>64</v>
      </c>
      <c r="B65" s="47">
        <v>0</v>
      </c>
    </row>
    <row r="66" spans="1:2" ht="12.75">
      <c r="A66" s="54">
        <v>65</v>
      </c>
      <c r="B66" s="47">
        <v>0</v>
      </c>
    </row>
    <row r="67" spans="1:2" ht="12.75">
      <c r="A67" s="54">
        <v>66</v>
      </c>
      <c r="B67" s="47">
        <v>0</v>
      </c>
    </row>
    <row r="68" spans="1:2" ht="12.75">
      <c r="A68" s="54">
        <v>67</v>
      </c>
      <c r="B68" s="47">
        <v>0</v>
      </c>
    </row>
    <row r="69" spans="1:2" ht="12.75">
      <c r="A69" s="54">
        <v>68</v>
      </c>
      <c r="B69" s="47">
        <v>0</v>
      </c>
    </row>
    <row r="70" spans="1:2" ht="12.75">
      <c r="A70" s="54">
        <v>69</v>
      </c>
      <c r="B70" s="47">
        <v>0</v>
      </c>
    </row>
    <row r="71" spans="1:2" ht="12.75">
      <c r="A71" s="54">
        <v>70</v>
      </c>
      <c r="B71" s="47">
        <v>0</v>
      </c>
    </row>
    <row r="72" spans="1:2" ht="12.75">
      <c r="A72" s="54">
        <v>71</v>
      </c>
      <c r="B72" s="47">
        <v>0</v>
      </c>
    </row>
    <row r="73" spans="1:2" ht="12.75">
      <c r="A73" s="54">
        <v>72</v>
      </c>
      <c r="B73" s="47">
        <v>0</v>
      </c>
    </row>
    <row r="74" spans="1:2" ht="12.75">
      <c r="A74" s="54">
        <v>73</v>
      </c>
      <c r="B74" s="47">
        <v>0</v>
      </c>
    </row>
    <row r="75" spans="1:2" ht="12.75">
      <c r="A75" s="54">
        <v>74</v>
      </c>
      <c r="B75" s="47">
        <v>0</v>
      </c>
    </row>
    <row r="76" spans="1:2" ht="12.75">
      <c r="A76" s="54">
        <v>75</v>
      </c>
      <c r="B76" s="47">
        <v>0</v>
      </c>
    </row>
    <row r="77" spans="1:2" ht="12.75">
      <c r="A77" s="54">
        <v>76</v>
      </c>
      <c r="B77" s="47">
        <v>0</v>
      </c>
    </row>
    <row r="78" spans="1:2" ht="12.75">
      <c r="A78" s="54">
        <v>77</v>
      </c>
      <c r="B78" s="47">
        <v>0</v>
      </c>
    </row>
    <row r="79" spans="1:2" ht="12.75">
      <c r="A79" s="54">
        <v>78</v>
      </c>
      <c r="B79" s="47">
        <v>0</v>
      </c>
    </row>
    <row r="80" spans="1:2" ht="12.75">
      <c r="A80" s="54">
        <v>79</v>
      </c>
      <c r="B80" s="47">
        <v>0</v>
      </c>
    </row>
    <row r="81" spans="1:2" ht="12.75">
      <c r="A81" s="54">
        <v>80</v>
      </c>
      <c r="B81" s="47">
        <v>0</v>
      </c>
    </row>
    <row r="82" spans="1:2" ht="12.75">
      <c r="A82" s="54">
        <v>81</v>
      </c>
      <c r="B82" s="47">
        <v>0</v>
      </c>
    </row>
    <row r="83" spans="1:2" ht="12.75">
      <c r="A83" s="54">
        <v>82</v>
      </c>
      <c r="B83" s="47">
        <v>0</v>
      </c>
    </row>
    <row r="84" spans="1:2" ht="12.75">
      <c r="A84" s="54">
        <v>83</v>
      </c>
      <c r="B84" s="47">
        <v>0</v>
      </c>
    </row>
    <row r="85" spans="1:2" ht="12.75">
      <c r="A85" s="54">
        <v>84</v>
      </c>
      <c r="B85" s="47">
        <v>0</v>
      </c>
    </row>
    <row r="86" spans="1:2" ht="12.75">
      <c r="A86" s="54">
        <v>85</v>
      </c>
      <c r="B86" s="47">
        <v>0</v>
      </c>
    </row>
    <row r="87" spans="1:2" ht="12.75">
      <c r="A87" s="54">
        <v>86</v>
      </c>
      <c r="B87" s="47">
        <v>0</v>
      </c>
    </row>
    <row r="88" spans="1:2" ht="12.75">
      <c r="A88" s="54">
        <v>87</v>
      </c>
      <c r="B88" s="47">
        <v>0</v>
      </c>
    </row>
    <row r="89" spans="1:2" ht="12.75">
      <c r="A89" s="54">
        <v>88</v>
      </c>
      <c r="B89" s="47">
        <v>0</v>
      </c>
    </row>
    <row r="90" spans="1:2" ht="12.75">
      <c r="A90" s="54">
        <v>89</v>
      </c>
      <c r="B90" s="47">
        <v>0</v>
      </c>
    </row>
    <row r="91" spans="1:2" ht="12.75">
      <c r="A91" s="54">
        <v>90</v>
      </c>
      <c r="B91" s="47">
        <v>0</v>
      </c>
    </row>
    <row r="92" spans="1:2" ht="12.75">
      <c r="A92" s="54">
        <v>91</v>
      </c>
      <c r="B92" s="47">
        <v>0</v>
      </c>
    </row>
    <row r="93" spans="1:2" ht="12.75">
      <c r="A93" s="54">
        <v>92</v>
      </c>
      <c r="B93" s="47">
        <v>0</v>
      </c>
    </row>
    <row r="94" spans="1:2" ht="12.75">
      <c r="A94" s="54">
        <v>93</v>
      </c>
      <c r="B94" s="47">
        <v>0</v>
      </c>
    </row>
    <row r="95" spans="1:2" ht="12.75">
      <c r="A95" s="54">
        <v>94</v>
      </c>
      <c r="B95" s="47">
        <v>0</v>
      </c>
    </row>
    <row r="96" spans="1:2" ht="12.75">
      <c r="A96" s="54">
        <v>95</v>
      </c>
      <c r="B96" s="47">
        <v>0</v>
      </c>
    </row>
    <row r="97" spans="1:2" ht="12.75">
      <c r="A97" s="54">
        <v>96</v>
      </c>
      <c r="B97" s="47">
        <v>0</v>
      </c>
    </row>
    <row r="98" spans="1:2" ht="12.75">
      <c r="A98" s="54">
        <v>97</v>
      </c>
      <c r="B98" s="47">
        <v>0</v>
      </c>
    </row>
    <row r="99" spans="1:2" ht="12.75">
      <c r="A99" s="54">
        <v>98</v>
      </c>
      <c r="B99" s="47">
        <v>0</v>
      </c>
    </row>
    <row r="100" spans="1:2" ht="12.75">
      <c r="A100" s="54">
        <v>99</v>
      </c>
      <c r="B100" s="47">
        <v>0</v>
      </c>
    </row>
    <row r="101" spans="1:2" ht="12.75">
      <c r="A101" s="54">
        <v>100</v>
      </c>
      <c r="B101" s="4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I3" sqref="I3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42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2">IF(BE11&lt;7,0,AQ11)</f>
        <v>0</v>
      </c>
      <c r="Z11" s="49">
        <f>IF(Y11=0,0,LOOKUP(Y11,Bodování!$A$2:$A$101,Bodování!$B$2:$B$101))</f>
        <v>0</v>
      </c>
      <c r="AA11" s="49">
        <f aca="true" t="shared" si="2" ref="AA11:AA42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2">IF(C11&gt;0,E11+G11+I11+K11+M11+O11+Q11+S11+U11+W11-Y11-AA11,"")</f>
      </c>
      <c r="AD11" s="51">
        <f aca="true" t="shared" si="4" ref="AD11:AD42">IF(C11&gt;0,F11+H11+J11+L11+N11+P11+R11+T11+V11+X11-Z11-AB11,"")</f>
      </c>
      <c r="AE11" s="36"/>
      <c r="AF11" s="17"/>
      <c r="AG11" s="48">
        <f aca="true" t="shared" si="5" ref="AG11:AG42">E11</f>
        <v>0</v>
      </c>
      <c r="AH11" s="48">
        <f aca="true" t="shared" si="6" ref="AH11:AH42">G11</f>
        <v>0</v>
      </c>
      <c r="AI11" s="48">
        <f aca="true" t="shared" si="7" ref="AI11:AI42">I11</f>
        <v>0</v>
      </c>
      <c r="AJ11" s="48">
        <f aca="true" t="shared" si="8" ref="AJ11:AJ42">K11</f>
        <v>0</v>
      </c>
      <c r="AK11" s="48">
        <f aca="true" t="shared" si="9" ref="AK11:AK42">M11</f>
        <v>0</v>
      </c>
      <c r="AL11" s="48">
        <f aca="true" t="shared" si="10" ref="AL11:AL42">O11</f>
        <v>0</v>
      </c>
      <c r="AM11" s="48">
        <f aca="true" t="shared" si="11" ref="AM11:AM42">Q11</f>
        <v>0</v>
      </c>
      <c r="AN11" s="48">
        <f aca="true" t="shared" si="12" ref="AN11:AN42">S11</f>
        <v>0</v>
      </c>
      <c r="AO11" s="48">
        <f aca="true" t="shared" si="13" ref="AO11:AO42">U11</f>
        <v>0</v>
      </c>
      <c r="AP11" s="48">
        <f aca="true" t="shared" si="14" ref="AP11:AP42">W11</f>
        <v>0</v>
      </c>
      <c r="AQ11" s="41">
        <f aca="true" t="shared" si="15" ref="AQ11:AQ42">MAX(AG11:AP11)</f>
        <v>0</v>
      </c>
      <c r="AR11" s="41">
        <f aca="true" t="shared" si="16" ref="AR11:AR42">COUNTIF(AG11:AP11,AQ11)</f>
        <v>10</v>
      </c>
      <c r="AS11" s="48">
        <f aca="true" t="shared" si="17" ref="AS11:AS42">IF(AQ11=AG11,0,AG11)</f>
        <v>0</v>
      </c>
      <c r="AT11" s="48">
        <f aca="true" t="shared" si="18" ref="AT11:AT42">IF(AQ11=AH11,0,AH11)</f>
        <v>0</v>
      </c>
      <c r="AU11" s="48">
        <f aca="true" t="shared" si="19" ref="AU11:AU42">IF(AQ11=AI11,0,AI11)</f>
        <v>0</v>
      </c>
      <c r="AV11" s="48">
        <f aca="true" t="shared" si="20" ref="AV11:AV42">IF(AQ11=AJ11,0,AJ11)</f>
        <v>0</v>
      </c>
      <c r="AW11" s="48">
        <f aca="true" t="shared" si="21" ref="AW11:AW42">IF(AQ11=AK11,0,AK11)</f>
        <v>0</v>
      </c>
      <c r="AX11" s="48">
        <f aca="true" t="shared" si="22" ref="AX11:AX42">IF(AQ11=AL11,0,AL11)</f>
        <v>0</v>
      </c>
      <c r="AY11" s="48">
        <f aca="true" t="shared" si="23" ref="AY11:AY42">IF(AQ11=AM11,0,AM11)</f>
        <v>0</v>
      </c>
      <c r="AZ11" s="48">
        <f aca="true" t="shared" si="24" ref="AZ11:AZ42">IF(AQ11=AN11,0,AN11)</f>
        <v>0</v>
      </c>
      <c r="BA11" s="48">
        <f aca="true" t="shared" si="25" ref="BA11:BA42">IF(AQ11=AO11,0,AO11)</f>
        <v>0</v>
      </c>
      <c r="BB11" s="48">
        <f aca="true" t="shared" si="26" ref="BB11:BB42">IF(AQ11=AP11,0,AP11)</f>
        <v>0</v>
      </c>
      <c r="BC11" s="41">
        <f aca="true" t="shared" si="27" ref="BC11:BC42">MAX(AS11:BB11)</f>
        <v>0</v>
      </c>
      <c r="BD11" s="44">
        <f aca="true" t="shared" si="28" ref="BD11:BD42">IF(C11="",0,1)</f>
        <v>0</v>
      </c>
      <c r="BE11" s="58">
        <f aca="true" t="shared" si="29" ref="BE11:BE42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aca="true" t="shared" si="3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33" ref="AC43:AC60">IF(C43&gt;0,E43+G43+I43+K43+M43+O43+Q43+S43+U43+W43-Y43-AA43,"")</f>
      </c>
      <c r="AD43" s="51">
        <f aca="true" t="shared" si="34" ref="AD43:AD60">IF(C43&gt;0,F43+H43+J43+L43+N43+P43+R43+T43+V43+X43-Z43-AB43,"")</f>
      </c>
      <c r="AE43" s="36"/>
      <c r="AF43" s="17"/>
      <c r="AG43" s="48">
        <f aca="true" t="shared" si="35" ref="AG43:AG60">E43</f>
        <v>0</v>
      </c>
      <c r="AH43" s="48">
        <f aca="true" t="shared" si="36" ref="AH43:AH60">G43</f>
        <v>0</v>
      </c>
      <c r="AI43" s="48">
        <f aca="true" t="shared" si="37" ref="AI43:AI60">I43</f>
        <v>0</v>
      </c>
      <c r="AJ43" s="48">
        <f aca="true" t="shared" si="38" ref="AJ43:AJ60">K43</f>
        <v>0</v>
      </c>
      <c r="AK43" s="48">
        <f aca="true" t="shared" si="39" ref="AK43:AK60">M43</f>
        <v>0</v>
      </c>
      <c r="AL43" s="48">
        <f aca="true" t="shared" si="40" ref="AL43:AL60">O43</f>
        <v>0</v>
      </c>
      <c r="AM43" s="48">
        <f aca="true" t="shared" si="41" ref="AM43:AM60">Q43</f>
        <v>0</v>
      </c>
      <c r="AN43" s="48">
        <f aca="true" t="shared" si="42" ref="AN43:AN60">S43</f>
        <v>0</v>
      </c>
      <c r="AO43" s="48">
        <f aca="true" t="shared" si="43" ref="AO43:AO60">U43</f>
        <v>0</v>
      </c>
      <c r="AP43" s="48">
        <f aca="true" t="shared" si="44" ref="AP43:AP60">W43</f>
        <v>0</v>
      </c>
      <c r="AQ43" s="41">
        <f aca="true" t="shared" si="45" ref="AQ43:AQ60">MAX(AG43:AP43)</f>
        <v>0</v>
      </c>
      <c r="AR43" s="41">
        <f aca="true" t="shared" si="46" ref="AR43:AR60">COUNTIF(AG43:AP43,AQ43)</f>
        <v>10</v>
      </c>
      <c r="AS43" s="48">
        <f aca="true" t="shared" si="47" ref="AS43:AS60">IF(AQ43=AG43,0,AG43)</f>
        <v>0</v>
      </c>
      <c r="AT43" s="48">
        <f aca="true" t="shared" si="48" ref="AT43:AT60">IF(AQ43=AH43,0,AH43)</f>
        <v>0</v>
      </c>
      <c r="AU43" s="48">
        <f aca="true" t="shared" si="49" ref="AU43:AU60">IF(AQ43=AI43,0,AI43)</f>
        <v>0</v>
      </c>
      <c r="AV43" s="48">
        <f aca="true" t="shared" si="50" ref="AV43:AV60">IF(AQ43=AJ43,0,AJ43)</f>
        <v>0</v>
      </c>
      <c r="AW43" s="48">
        <f aca="true" t="shared" si="51" ref="AW43:AW60">IF(AQ43=AK43,0,AK43)</f>
        <v>0</v>
      </c>
      <c r="AX43" s="48">
        <f aca="true" t="shared" si="52" ref="AX43:AX60">IF(AQ43=AL43,0,AL43)</f>
        <v>0</v>
      </c>
      <c r="AY43" s="48">
        <f aca="true" t="shared" si="53" ref="AY43:AY60">IF(AQ43=AM43,0,AM43)</f>
        <v>0</v>
      </c>
      <c r="AZ43" s="48">
        <f aca="true" t="shared" si="54" ref="AZ43:AZ60">IF(AQ43=AN43,0,AN43)</f>
        <v>0</v>
      </c>
      <c r="BA43" s="48">
        <f aca="true" t="shared" si="55" ref="BA43:BA60">IF(AQ43=AO43,0,AO43)</f>
        <v>0</v>
      </c>
      <c r="BB43" s="48">
        <f aca="true" t="shared" si="56" ref="BB43:BB60">IF(AQ43=AP43,0,AP43)</f>
        <v>0</v>
      </c>
      <c r="BC43" s="41">
        <f aca="true" t="shared" si="57" ref="BC43:BC60">MAX(AS43:BB43)</f>
        <v>0</v>
      </c>
      <c r="BD43" s="44">
        <f aca="true" t="shared" si="58" ref="BD43:BD60">IF(C43="",0,1)</f>
        <v>0</v>
      </c>
      <c r="BE43" s="58">
        <f aca="true" t="shared" si="59" ref="BE43:BE60">10-(COUNTIF(AG43:AP43,0))</f>
        <v>0</v>
      </c>
      <c r="BF43" s="58"/>
    </row>
    <row r="44" spans="2:58" s="8" customFormat="1" ht="12.75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32"/>
        <v>0</v>
      </c>
      <c r="AB44" s="49">
        <f>IF(AA44=0,0,LOOKUP(AA44,Bodování!$A$2:$A$101,Bodování!$B$2:$B$101))</f>
        <v>0</v>
      </c>
      <c r="AC44" s="50">
        <f t="shared" si="33"/>
      </c>
      <c r="AD44" s="51">
        <f t="shared" si="34"/>
      </c>
      <c r="AE44" s="36"/>
      <c r="AF44" s="17"/>
      <c r="AG44" s="48">
        <f t="shared" si="35"/>
        <v>0</v>
      </c>
      <c r="AH44" s="48">
        <f t="shared" si="36"/>
        <v>0</v>
      </c>
      <c r="AI44" s="48">
        <f t="shared" si="37"/>
        <v>0</v>
      </c>
      <c r="AJ44" s="48">
        <f t="shared" si="38"/>
        <v>0</v>
      </c>
      <c r="AK44" s="48">
        <f t="shared" si="39"/>
        <v>0</v>
      </c>
      <c r="AL44" s="48">
        <f t="shared" si="40"/>
        <v>0</v>
      </c>
      <c r="AM44" s="48">
        <f t="shared" si="41"/>
        <v>0</v>
      </c>
      <c r="AN44" s="48">
        <f t="shared" si="42"/>
        <v>0</v>
      </c>
      <c r="AO44" s="48">
        <f t="shared" si="43"/>
        <v>0</v>
      </c>
      <c r="AP44" s="48">
        <f t="shared" si="44"/>
        <v>0</v>
      </c>
      <c r="AQ44" s="41">
        <f t="shared" si="45"/>
        <v>0</v>
      </c>
      <c r="AR44" s="41">
        <f t="shared" si="46"/>
        <v>10</v>
      </c>
      <c r="AS44" s="48">
        <f t="shared" si="47"/>
        <v>0</v>
      </c>
      <c r="AT44" s="48">
        <f t="shared" si="48"/>
        <v>0</v>
      </c>
      <c r="AU44" s="48">
        <f t="shared" si="49"/>
        <v>0</v>
      </c>
      <c r="AV44" s="48">
        <f t="shared" si="50"/>
        <v>0</v>
      </c>
      <c r="AW44" s="48">
        <f t="shared" si="51"/>
        <v>0</v>
      </c>
      <c r="AX44" s="48">
        <f t="shared" si="52"/>
        <v>0</v>
      </c>
      <c r="AY44" s="48">
        <f t="shared" si="53"/>
        <v>0</v>
      </c>
      <c r="AZ44" s="48">
        <f t="shared" si="54"/>
        <v>0</v>
      </c>
      <c r="BA44" s="48">
        <f t="shared" si="55"/>
        <v>0</v>
      </c>
      <c r="BB44" s="48">
        <f t="shared" si="56"/>
        <v>0</v>
      </c>
      <c r="BC44" s="41">
        <f t="shared" si="57"/>
        <v>0</v>
      </c>
      <c r="BD44" s="44">
        <f t="shared" si="58"/>
        <v>0</v>
      </c>
      <c r="BE44" s="58">
        <f t="shared" si="59"/>
        <v>0</v>
      </c>
      <c r="BF44" s="58"/>
    </row>
    <row r="45" spans="2:58" s="8" customFormat="1" ht="12.75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32"/>
        <v>0</v>
      </c>
      <c r="AB45" s="49">
        <f>IF(AA45=0,0,LOOKUP(AA45,Bodování!$A$2:$A$101,Bodování!$B$2:$B$101))</f>
        <v>0</v>
      </c>
      <c r="AC45" s="50">
        <f t="shared" si="33"/>
      </c>
      <c r="AD45" s="51">
        <f t="shared" si="34"/>
      </c>
      <c r="AE45" s="36"/>
      <c r="AF45" s="17"/>
      <c r="AG45" s="48">
        <f t="shared" si="35"/>
        <v>0</v>
      </c>
      <c r="AH45" s="48">
        <f t="shared" si="36"/>
        <v>0</v>
      </c>
      <c r="AI45" s="48">
        <f t="shared" si="37"/>
        <v>0</v>
      </c>
      <c r="AJ45" s="48">
        <f t="shared" si="38"/>
        <v>0</v>
      </c>
      <c r="AK45" s="48">
        <f t="shared" si="39"/>
        <v>0</v>
      </c>
      <c r="AL45" s="48">
        <f t="shared" si="40"/>
        <v>0</v>
      </c>
      <c r="AM45" s="48">
        <f t="shared" si="41"/>
        <v>0</v>
      </c>
      <c r="AN45" s="48">
        <f t="shared" si="42"/>
        <v>0</v>
      </c>
      <c r="AO45" s="48">
        <f t="shared" si="43"/>
        <v>0</v>
      </c>
      <c r="AP45" s="48">
        <f t="shared" si="44"/>
        <v>0</v>
      </c>
      <c r="AQ45" s="41">
        <f t="shared" si="45"/>
        <v>0</v>
      </c>
      <c r="AR45" s="41">
        <f t="shared" si="46"/>
        <v>10</v>
      </c>
      <c r="AS45" s="48">
        <f t="shared" si="47"/>
        <v>0</v>
      </c>
      <c r="AT45" s="48">
        <f t="shared" si="48"/>
        <v>0</v>
      </c>
      <c r="AU45" s="48">
        <f t="shared" si="49"/>
        <v>0</v>
      </c>
      <c r="AV45" s="48">
        <f t="shared" si="50"/>
        <v>0</v>
      </c>
      <c r="AW45" s="48">
        <f t="shared" si="51"/>
        <v>0</v>
      </c>
      <c r="AX45" s="48">
        <f t="shared" si="52"/>
        <v>0</v>
      </c>
      <c r="AY45" s="48">
        <f t="shared" si="53"/>
        <v>0</v>
      </c>
      <c r="AZ45" s="48">
        <f t="shared" si="54"/>
        <v>0</v>
      </c>
      <c r="BA45" s="48">
        <f t="shared" si="55"/>
        <v>0</v>
      </c>
      <c r="BB45" s="48">
        <f t="shared" si="56"/>
        <v>0</v>
      </c>
      <c r="BC45" s="41">
        <f t="shared" si="57"/>
        <v>0</v>
      </c>
      <c r="BD45" s="44">
        <f t="shared" si="58"/>
        <v>0</v>
      </c>
      <c r="BE45" s="58">
        <f t="shared" si="59"/>
        <v>0</v>
      </c>
      <c r="BF45" s="58"/>
    </row>
    <row r="46" spans="2:58" s="8" customFormat="1" ht="12.75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32"/>
        <v>0</v>
      </c>
      <c r="AB46" s="49">
        <f>IF(AA46=0,0,LOOKUP(AA46,Bodování!$A$2:$A$101,Bodování!$B$2:$B$101))</f>
        <v>0</v>
      </c>
      <c r="AC46" s="50">
        <f t="shared" si="33"/>
      </c>
      <c r="AD46" s="51">
        <f t="shared" si="34"/>
      </c>
      <c r="AE46" s="36"/>
      <c r="AF46" s="17"/>
      <c r="AG46" s="48">
        <f t="shared" si="35"/>
        <v>0</v>
      </c>
      <c r="AH46" s="48">
        <f t="shared" si="36"/>
        <v>0</v>
      </c>
      <c r="AI46" s="48">
        <f t="shared" si="37"/>
        <v>0</v>
      </c>
      <c r="AJ46" s="48">
        <f t="shared" si="38"/>
        <v>0</v>
      </c>
      <c r="AK46" s="48">
        <f t="shared" si="39"/>
        <v>0</v>
      </c>
      <c r="AL46" s="48">
        <f t="shared" si="40"/>
        <v>0</v>
      </c>
      <c r="AM46" s="48">
        <f t="shared" si="41"/>
        <v>0</v>
      </c>
      <c r="AN46" s="48">
        <f t="shared" si="42"/>
        <v>0</v>
      </c>
      <c r="AO46" s="48">
        <f t="shared" si="43"/>
        <v>0</v>
      </c>
      <c r="AP46" s="48">
        <f t="shared" si="44"/>
        <v>0</v>
      </c>
      <c r="AQ46" s="41">
        <f t="shared" si="45"/>
        <v>0</v>
      </c>
      <c r="AR46" s="41">
        <f t="shared" si="46"/>
        <v>10</v>
      </c>
      <c r="AS46" s="48">
        <f t="shared" si="47"/>
        <v>0</v>
      </c>
      <c r="AT46" s="48">
        <f t="shared" si="48"/>
        <v>0</v>
      </c>
      <c r="AU46" s="48">
        <f t="shared" si="49"/>
        <v>0</v>
      </c>
      <c r="AV46" s="48">
        <f t="shared" si="50"/>
        <v>0</v>
      </c>
      <c r="AW46" s="48">
        <f t="shared" si="51"/>
        <v>0</v>
      </c>
      <c r="AX46" s="48">
        <f t="shared" si="52"/>
        <v>0</v>
      </c>
      <c r="AY46" s="48">
        <f t="shared" si="53"/>
        <v>0</v>
      </c>
      <c r="AZ46" s="48">
        <f t="shared" si="54"/>
        <v>0</v>
      </c>
      <c r="BA46" s="48">
        <f t="shared" si="55"/>
        <v>0</v>
      </c>
      <c r="BB46" s="48">
        <f t="shared" si="56"/>
        <v>0</v>
      </c>
      <c r="BC46" s="41">
        <f t="shared" si="57"/>
        <v>0</v>
      </c>
      <c r="BD46" s="44">
        <f t="shared" si="58"/>
        <v>0</v>
      </c>
      <c r="BE46" s="58">
        <f t="shared" si="59"/>
        <v>0</v>
      </c>
      <c r="BF46" s="58"/>
    </row>
    <row r="47" spans="2:58" s="8" customFormat="1" ht="12.75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32"/>
        <v>0</v>
      </c>
      <c r="AB47" s="49">
        <f>IF(AA47=0,0,LOOKUP(AA47,Bodování!$A$2:$A$101,Bodování!$B$2:$B$101))</f>
        <v>0</v>
      </c>
      <c r="AC47" s="50">
        <f t="shared" si="33"/>
      </c>
      <c r="AD47" s="51">
        <f t="shared" si="34"/>
      </c>
      <c r="AE47" s="36"/>
      <c r="AF47" s="17"/>
      <c r="AG47" s="48">
        <f t="shared" si="35"/>
        <v>0</v>
      </c>
      <c r="AH47" s="48">
        <f t="shared" si="36"/>
        <v>0</v>
      </c>
      <c r="AI47" s="48">
        <f t="shared" si="37"/>
        <v>0</v>
      </c>
      <c r="AJ47" s="48">
        <f t="shared" si="38"/>
        <v>0</v>
      </c>
      <c r="AK47" s="48">
        <f t="shared" si="39"/>
        <v>0</v>
      </c>
      <c r="AL47" s="48">
        <f t="shared" si="40"/>
        <v>0</v>
      </c>
      <c r="AM47" s="48">
        <f t="shared" si="41"/>
        <v>0</v>
      </c>
      <c r="AN47" s="48">
        <f t="shared" si="42"/>
        <v>0</v>
      </c>
      <c r="AO47" s="48">
        <f t="shared" si="43"/>
        <v>0</v>
      </c>
      <c r="AP47" s="48">
        <f t="shared" si="44"/>
        <v>0</v>
      </c>
      <c r="AQ47" s="41">
        <f t="shared" si="45"/>
        <v>0</v>
      </c>
      <c r="AR47" s="41">
        <f t="shared" si="46"/>
        <v>10</v>
      </c>
      <c r="AS47" s="48">
        <f t="shared" si="47"/>
        <v>0</v>
      </c>
      <c r="AT47" s="48">
        <f t="shared" si="48"/>
        <v>0</v>
      </c>
      <c r="AU47" s="48">
        <f t="shared" si="49"/>
        <v>0</v>
      </c>
      <c r="AV47" s="48">
        <f t="shared" si="50"/>
        <v>0</v>
      </c>
      <c r="AW47" s="48">
        <f t="shared" si="51"/>
        <v>0</v>
      </c>
      <c r="AX47" s="48">
        <f t="shared" si="52"/>
        <v>0</v>
      </c>
      <c r="AY47" s="48">
        <f t="shared" si="53"/>
        <v>0</v>
      </c>
      <c r="AZ47" s="48">
        <f t="shared" si="54"/>
        <v>0</v>
      </c>
      <c r="BA47" s="48">
        <f t="shared" si="55"/>
        <v>0</v>
      </c>
      <c r="BB47" s="48">
        <f t="shared" si="56"/>
        <v>0</v>
      </c>
      <c r="BC47" s="41">
        <f t="shared" si="57"/>
        <v>0</v>
      </c>
      <c r="BD47" s="44">
        <f t="shared" si="58"/>
        <v>0</v>
      </c>
      <c r="BE47" s="58">
        <f t="shared" si="59"/>
        <v>0</v>
      </c>
      <c r="BF47" s="58"/>
    </row>
    <row r="48" spans="2:58" s="8" customFormat="1" ht="12.75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1" r:id="rId2"/>
  <headerFooter alignWithMargins="0">
    <oddHeader>&amp;L&amp;D &amp;T&amp;C&amp;"Arial CE,Tučné"&amp;18VÝSLEDKOVÁ  LISTINA&amp;14
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MiKy - Pravidla</dc:title>
  <dc:subject/>
  <dc:creator>Acid</dc:creator>
  <cp:keywords/>
  <dc:description/>
  <cp:lastModifiedBy>Hana Stodolova</cp:lastModifiedBy>
  <cp:lastPrinted>2010-04-12T17:28:07Z</cp:lastPrinted>
  <dcterms:created xsi:type="dcterms:W3CDTF">2002-12-15T10:28:39Z</dcterms:created>
  <dcterms:modified xsi:type="dcterms:W3CDTF">2010-04-12T19:46:50Z</dcterms:modified>
  <cp:category/>
  <cp:version/>
  <cp:contentType/>
  <cp:contentStatus/>
</cp:coreProperties>
</file>